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5_Maquettes de formation\05.01_Maquettes DU Management public\"/>
    </mc:Choice>
  </mc:AlternateContent>
  <xr:revisionPtr revIDLastSave="0" documentId="13_ncr:1_{7D73490E-0880-45A0-BE9F-E92380840B50}" xr6:coauthVersionLast="36" xr6:coauthVersionMax="36" xr10:uidLastSave="{00000000-0000-0000-0000-000000000000}"/>
  <bookViews>
    <workbookView xWindow="0" yWindow="0" windowWidth="26385" windowHeight="10755" xr2:uid="{42898500-2DAD-45C8-9204-22D3A506508D}"/>
  </bookViews>
  <sheets>
    <sheet name="DU MP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W3" i="1"/>
  <c r="U4" i="1"/>
  <c r="W4" i="1" s="1"/>
  <c r="X4" i="1"/>
  <c r="U5" i="1"/>
  <c r="W5" i="1"/>
  <c r="X5" i="1"/>
  <c r="U6" i="1"/>
  <c r="W6" i="1" s="1"/>
  <c r="U7" i="1"/>
  <c r="X7" i="1" s="1"/>
  <c r="W7" i="1"/>
  <c r="V11" i="1"/>
  <c r="W11" i="1"/>
  <c r="X11" i="1"/>
  <c r="Y11" i="1"/>
  <c r="U13" i="1"/>
  <c r="V13" i="1"/>
  <c r="X13" i="1"/>
  <c r="Y13" i="1"/>
  <c r="U14" i="1"/>
  <c r="V14" i="1"/>
  <c r="V25" i="1" s="1"/>
  <c r="X14" i="1"/>
  <c r="X25" i="1" s="1"/>
  <c r="Y14" i="1"/>
  <c r="X3" i="1" s="1"/>
  <c r="U15" i="1"/>
  <c r="V15" i="1"/>
  <c r="X15" i="1"/>
  <c r="Y15" i="1"/>
  <c r="U16" i="1"/>
  <c r="V16" i="1"/>
  <c r="X16" i="1"/>
  <c r="Y16" i="1"/>
  <c r="U17" i="1"/>
  <c r="V17" i="1"/>
  <c r="X17" i="1"/>
  <c r="Y17" i="1"/>
  <c r="U18" i="1"/>
  <c r="V18" i="1"/>
  <c r="X18" i="1"/>
  <c r="Y18" i="1"/>
  <c r="U19" i="1"/>
  <c r="V19" i="1"/>
  <c r="X19" i="1"/>
  <c r="Y19" i="1"/>
  <c r="U20" i="1"/>
  <c r="V20" i="1"/>
  <c r="X20" i="1"/>
  <c r="Y20" i="1"/>
  <c r="U21" i="1"/>
  <c r="V21" i="1"/>
  <c r="X21" i="1"/>
  <c r="Y21" i="1"/>
  <c r="U22" i="1"/>
  <c r="V22" i="1"/>
  <c r="X22" i="1"/>
  <c r="Y22" i="1"/>
  <c r="U23" i="1"/>
  <c r="V23" i="1"/>
  <c r="X23" i="1"/>
  <c r="Y23" i="1"/>
  <c r="U24" i="1"/>
  <c r="V24" i="1"/>
  <c r="X24" i="1"/>
  <c r="Y24" i="1"/>
  <c r="W25" i="1"/>
  <c r="U26" i="1"/>
  <c r="U27" i="1"/>
  <c r="V27" i="1"/>
  <c r="V36" i="1" s="1"/>
  <c r="X27" i="1"/>
  <c r="X36" i="1" s="1"/>
  <c r="Y27" i="1"/>
  <c r="U28" i="1"/>
  <c r="V28" i="1"/>
  <c r="X28" i="1"/>
  <c r="Y28" i="1"/>
  <c r="U29" i="1"/>
  <c r="V29" i="1"/>
  <c r="X29" i="1"/>
  <c r="Y29" i="1"/>
  <c r="U30" i="1"/>
  <c r="V30" i="1"/>
  <c r="X30" i="1"/>
  <c r="Y30" i="1"/>
  <c r="U31" i="1"/>
  <c r="V31" i="1"/>
  <c r="X31" i="1"/>
  <c r="Y31" i="1"/>
  <c r="U32" i="1"/>
  <c r="V32" i="1"/>
  <c r="X32" i="1"/>
  <c r="Y32" i="1"/>
  <c r="U33" i="1"/>
  <c r="V33" i="1"/>
  <c r="X33" i="1"/>
  <c r="Y33" i="1"/>
  <c r="U34" i="1"/>
  <c r="V34" i="1"/>
  <c r="X34" i="1"/>
  <c r="Y34" i="1"/>
  <c r="U35" i="1"/>
  <c r="V35" i="1"/>
  <c r="X35" i="1"/>
  <c r="Y35" i="1"/>
  <c r="W36" i="1"/>
  <c r="Y36" i="1"/>
  <c r="U37" i="1"/>
  <c r="V37" i="1"/>
  <c r="V47" i="1" s="1"/>
  <c r="X37" i="1"/>
  <c r="Y37" i="1"/>
  <c r="U38" i="1"/>
  <c r="V38" i="1"/>
  <c r="X38" i="1"/>
  <c r="Y38" i="1"/>
  <c r="Y47" i="1" s="1"/>
  <c r="U39" i="1"/>
  <c r="V39" i="1"/>
  <c r="X39" i="1"/>
  <c r="Y39" i="1"/>
  <c r="U40" i="1"/>
  <c r="V40" i="1"/>
  <c r="X40" i="1"/>
  <c r="Y40" i="1"/>
  <c r="U41" i="1"/>
  <c r="V41" i="1"/>
  <c r="X41" i="1"/>
  <c r="Y41" i="1"/>
  <c r="U42" i="1"/>
  <c r="V42" i="1"/>
  <c r="X42" i="1"/>
  <c r="Y42" i="1"/>
  <c r="U43" i="1"/>
  <c r="V43" i="1"/>
  <c r="X43" i="1"/>
  <c r="Y43" i="1"/>
  <c r="U44" i="1"/>
  <c r="V44" i="1"/>
  <c r="X44" i="1"/>
  <c r="Y44" i="1"/>
  <c r="U45" i="1"/>
  <c r="V45" i="1"/>
  <c r="X45" i="1"/>
  <c r="Y45" i="1"/>
  <c r="U46" i="1"/>
  <c r="V46" i="1"/>
  <c r="X46" i="1"/>
  <c r="Y46" i="1"/>
  <c r="W47" i="1"/>
  <c r="X47" i="1"/>
  <c r="U48" i="1"/>
  <c r="V48" i="1"/>
  <c r="V58" i="1" s="1"/>
  <c r="X48" i="1"/>
  <c r="Y48" i="1"/>
  <c r="U49" i="1"/>
  <c r="V49" i="1"/>
  <c r="X49" i="1"/>
  <c r="X58" i="1" s="1"/>
  <c r="Y49" i="1"/>
  <c r="U50" i="1"/>
  <c r="V50" i="1"/>
  <c r="X50" i="1"/>
  <c r="Y50" i="1"/>
  <c r="U51" i="1"/>
  <c r="V51" i="1"/>
  <c r="X51" i="1"/>
  <c r="Y51" i="1"/>
  <c r="U52" i="1"/>
  <c r="V52" i="1"/>
  <c r="X52" i="1"/>
  <c r="Y52" i="1"/>
  <c r="U53" i="1"/>
  <c r="V53" i="1"/>
  <c r="X53" i="1"/>
  <c r="Y53" i="1"/>
  <c r="U54" i="1"/>
  <c r="V54" i="1"/>
  <c r="X54" i="1"/>
  <c r="Y54" i="1"/>
  <c r="Y58" i="1" s="1"/>
  <c r="U55" i="1"/>
  <c r="V55" i="1"/>
  <c r="X55" i="1"/>
  <c r="Y55" i="1"/>
  <c r="U56" i="1"/>
  <c r="V56" i="1"/>
  <c r="X56" i="1"/>
  <c r="Y56" i="1"/>
  <c r="U57" i="1"/>
  <c r="V57" i="1"/>
  <c r="X57" i="1"/>
  <c r="Y57" i="1"/>
  <c r="W58" i="1"/>
  <c r="Y25" i="1" l="1"/>
  <c r="X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Q10" authorId="0" shapeId="0" xr:uid="{91318E5E-2A6C-4D89-9B3B-55A33C07F84F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<sst xmlns="http://schemas.openxmlformats.org/spreadsheetml/2006/main" count="123" uniqueCount="92">
  <si>
    <t>18h (minimum)</t>
  </si>
  <si>
    <t xml:space="preserve">etc. </t>
  </si>
  <si>
    <t>Le manager-coach</t>
  </si>
  <si>
    <t>Accompagner les transitions professionnelles</t>
  </si>
  <si>
    <t>Développer/ Mobiliser l’intelligence collective de ses équipes (</t>
  </si>
  <si>
    <t>Savoir déléguer et responsabiliser ses collaborateurs</t>
  </si>
  <si>
    <t>Mettre en oeuvre et encadrer le télétravail</t>
  </si>
  <si>
    <t>Le management transversal (</t>
  </si>
  <si>
    <t xml:space="preserve">Prise de parole en public pour les managers </t>
  </si>
  <si>
    <t>Communication Non Violente</t>
  </si>
  <si>
    <t>CAP MANAGEMENT</t>
  </si>
  <si>
    <t>Obligatoire</t>
  </si>
  <si>
    <t>Comment faire du management un levier du bien-être au travail (</t>
  </si>
  <si>
    <t>Optionnelle</t>
  </si>
  <si>
    <t>Minimum 18H à choisir</t>
  </si>
  <si>
    <t>FORMATION PRH CAM MANAGEMENT (externe)
« Management social innovant » (modules complémentaires)</t>
  </si>
  <si>
    <t>UE2.2</t>
  </si>
  <si>
    <t>45 (ou 72)</t>
  </si>
  <si>
    <t>Les fondamentaux du management (optionnel)</t>
  </si>
  <si>
    <t>Découverte in situ d’expériences en management innovant</t>
  </si>
  <si>
    <t>Echange de pratiques avec méthode de co-développement</t>
  </si>
  <si>
    <t>Mise en pratique des acquis</t>
  </si>
  <si>
    <t>Management innovant</t>
  </si>
  <si>
    <t>Management des équipes</t>
  </si>
  <si>
    <t>Management des organisations et du travail</t>
  </si>
  <si>
    <t>Management de projet et conduite du changement (6H)</t>
  </si>
  <si>
    <t>Définition de la posture managériale avec auto-diagnostic</t>
  </si>
  <si>
    <t>tronc commun</t>
  </si>
  <si>
    <t>FORMATION PRH CAM MANAGEMENT (externe)
« Principes fondamentaux du management social »</t>
  </si>
  <si>
    <t>UE2.1</t>
  </si>
  <si>
    <t>M2 MOP (3h seulement pour le DU)</t>
  </si>
  <si>
    <t>Mut+ext</t>
  </si>
  <si>
    <t>TD</t>
  </si>
  <si>
    <t>02</t>
  </si>
  <si>
    <t>Méthodologie de la recherche et de rédaction de mémoires</t>
  </si>
  <si>
    <t>M - Mention</t>
  </si>
  <si>
    <t>EP1.2C</t>
  </si>
  <si>
    <t>Compétences transversales</t>
  </si>
  <si>
    <t>UE1.2</t>
  </si>
  <si>
    <t>EP pris en charge par le parcours Manageur des organisations publiques</t>
  </si>
  <si>
    <t>CM</t>
  </si>
  <si>
    <t>Égalité professionnelle et lutte contre les discriminations</t>
  </si>
  <si>
    <t>EP1.3C</t>
  </si>
  <si>
    <t>EP pris en charge par le parcours Manageur des ressources humaines publiques</t>
  </si>
  <si>
    <t>Éthique de l'agent public et droit disciplinaire</t>
  </si>
  <si>
    <t>EP1.3B</t>
  </si>
  <si>
    <t>Aspects juridiques et sociaux de la prévention des risques professionnels</t>
  </si>
  <si>
    <t>EP1.3A</t>
  </si>
  <si>
    <t>Nouveaux enjeux du management social</t>
  </si>
  <si>
    <t>UE1.1</t>
  </si>
  <si>
    <t xml:space="preserve">Choix de 2 parmis les 3 </t>
  </si>
  <si>
    <t>Type</t>
  </si>
  <si>
    <t>ECTS</t>
  </si>
  <si>
    <t>Nom</t>
  </si>
  <si>
    <t>Numéro</t>
  </si>
  <si>
    <t>Blocs de connaissance et de compétence</t>
  </si>
  <si>
    <t>Compétences</t>
  </si>
  <si>
    <t>Commentaires et mode de calcul des heures de suivi</t>
  </si>
  <si>
    <t>Total HETD</t>
  </si>
  <si>
    <t>Total heures effectives</t>
  </si>
  <si>
    <t>Nb d'heures de suivi</t>
  </si>
  <si>
    <t xml:space="preserve">Nb d'heures effectives enseigement pédagogique </t>
  </si>
  <si>
    <t>Nb de groupes</t>
  </si>
  <si>
    <t>Mention, parcours, établissement extérieur porteur</t>
  </si>
  <si>
    <t>Portage extérieur</t>
  </si>
  <si>
    <t>Capacité  groupe</t>
  </si>
  <si>
    <t xml:space="preserve">Nb inscrits </t>
  </si>
  <si>
    <t>Heures de formation pour l'étudiant.e</t>
  </si>
  <si>
    <t>type d'activité pédagogique</t>
  </si>
  <si>
    <t>Nb choix</t>
  </si>
  <si>
    <t>Obligatoire ou optionnel</t>
  </si>
  <si>
    <t>Section CNU de l'enseignement</t>
  </si>
  <si>
    <t>Libellé enseignement</t>
  </si>
  <si>
    <t>Enveloppe</t>
  </si>
  <si>
    <t>Code Enseignement</t>
  </si>
  <si>
    <t>UE</t>
  </si>
  <si>
    <t>Inscrits</t>
  </si>
  <si>
    <t>Mixte</t>
  </si>
  <si>
    <t>Type (FI/FC/alternance)</t>
  </si>
  <si>
    <t>Management public</t>
  </si>
  <si>
    <t>Parcours</t>
  </si>
  <si>
    <t>P1</t>
  </si>
  <si>
    <t>DU MANAGEMENT PUBLIC</t>
  </si>
  <si>
    <t>Mention</t>
  </si>
  <si>
    <t>FJVD - Faculté de Droit Julie-Victoire Daubié</t>
  </si>
  <si>
    <t>Composante</t>
  </si>
  <si>
    <t>M2</t>
  </si>
  <si>
    <t>Heures</t>
  </si>
  <si>
    <t>Groupes</t>
  </si>
  <si>
    <t>Porté par M2 MOP + M2 MRHP</t>
  </si>
  <si>
    <t>CFVU 25 Novembre 2022</t>
  </si>
  <si>
    <t>Document 05.01.01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</si>
</sst>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48"/>
      <name val="Calibri"/>
      <family val="2"/>
      <scheme val="minor"/>
    </font>
    <font>
      <sz val="3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6F5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rgb="FFFAF0F0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0" fontId="4" fillId="2" borderId="1" xfId="2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6" fillId="3" borderId="3" xfId="1" applyNumberFormat="1" applyFont="1" applyFill="1" applyBorder="1" applyAlignment="1" applyProtection="1">
      <alignment horizontal="left" vertical="center"/>
      <protection locked="0"/>
    </xf>
    <xf numFmtId="0" fontId="6" fillId="3" borderId="4" xfId="1" applyNumberFormat="1" applyFont="1" applyFill="1" applyBorder="1" applyAlignment="1" applyProtection="1">
      <alignment horizontal="left" vertical="center"/>
      <protection locked="0"/>
    </xf>
    <xf numFmtId="0" fontId="5" fillId="3" borderId="6" xfId="2" applyNumberFormat="1" applyFont="1" applyFill="1" applyBorder="1" applyAlignment="1" applyProtection="1">
      <alignment horizontal="center" vertical="center"/>
    </xf>
    <xf numFmtId="0" fontId="4" fillId="3" borderId="7" xfId="2" applyNumberFormat="1" applyFont="1" applyFill="1" applyBorder="1" applyAlignment="1" applyProtection="1">
      <alignment horizontal="center" vertical="center"/>
    </xf>
    <xf numFmtId="0" fontId="4" fillId="3" borderId="8" xfId="2" applyNumberFormat="1" applyFont="1" applyFill="1" applyBorder="1" applyAlignment="1" applyProtection="1">
      <alignment horizontal="center" vertical="center"/>
      <protection locked="0"/>
    </xf>
    <xf numFmtId="0" fontId="4" fillId="3" borderId="1" xfId="2" applyNumberFormat="1" applyFont="1" applyFill="1" applyBorder="1" applyAlignment="1" applyProtection="1">
      <alignment horizontal="center" vertical="center"/>
    </xf>
    <xf numFmtId="1" fontId="6" fillId="3" borderId="9" xfId="1" applyNumberFormat="1" applyFont="1" applyFill="1" applyBorder="1" applyAlignment="1" applyProtection="1">
      <alignment horizontal="center" vertical="center"/>
    </xf>
    <xf numFmtId="0" fontId="6" fillId="3" borderId="12" xfId="1" applyNumberFormat="1" applyFont="1" applyFill="1" applyBorder="1" applyAlignment="1" applyProtection="1">
      <alignment horizontal="center" vertical="center"/>
      <protection locked="0"/>
    </xf>
    <xf numFmtId="0" fontId="4" fillId="3" borderId="11" xfId="2" applyNumberFormat="1" applyFont="1" applyFill="1" applyBorder="1" applyAlignment="1" applyProtection="1">
      <alignment horizontal="center" vertical="center"/>
      <protection locked="0"/>
    </xf>
    <xf numFmtId="0" fontId="4" fillId="3" borderId="13" xfId="2" applyNumberFormat="1" applyFont="1" applyFill="1" applyBorder="1" applyAlignment="1" applyProtection="1">
      <alignment horizontal="center" vertical="center"/>
      <protection locked="0"/>
    </xf>
    <xf numFmtId="0" fontId="5" fillId="3" borderId="8" xfId="2" applyNumberFormat="1" applyFont="1" applyFill="1" applyBorder="1" applyAlignment="1" applyProtection="1">
      <alignment horizontal="center" vertical="center"/>
      <protection locked="0"/>
    </xf>
    <xf numFmtId="0" fontId="4" fillId="3" borderId="2" xfId="2" applyFont="1" applyFill="1" applyBorder="1" applyAlignment="1" applyProtection="1">
      <alignment horizontal="center" vertical="center"/>
      <protection locked="0"/>
    </xf>
    <xf numFmtId="1" fontId="6" fillId="3" borderId="2" xfId="1" applyNumberFormat="1" applyFont="1" applyFill="1" applyBorder="1" applyAlignment="1" applyProtection="1">
      <alignment horizontal="center" vertical="center"/>
      <protection locked="0"/>
    </xf>
    <xf numFmtId="0" fontId="7" fillId="3" borderId="14" xfId="2" applyFont="1" applyFill="1" applyBorder="1" applyAlignment="1" applyProtection="1">
      <alignment vertical="center"/>
      <protection locked="0"/>
    </xf>
    <xf numFmtId="0" fontId="7" fillId="3" borderId="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2" xfId="2" applyFont="1" applyFill="1" applyBorder="1" applyAlignment="1" applyProtection="1">
      <alignment horizontal="center" vertical="center" wrapText="1"/>
      <protection locked="0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4" fillId="3" borderId="17" xfId="2" applyNumberFormat="1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3" borderId="2" xfId="2" applyFont="1" applyFill="1" applyBorder="1" applyAlignment="1" applyProtection="1">
      <alignment horizontal="left" vertical="center" wrapText="1"/>
      <protection locked="0"/>
    </xf>
    <xf numFmtId="0" fontId="6" fillId="3" borderId="0" xfId="1" applyNumberFormat="1" applyFont="1" applyFill="1" applyBorder="1" applyAlignment="1" applyProtection="1">
      <alignment horizontal="left" vertical="center"/>
      <protection locked="0"/>
    </xf>
    <xf numFmtId="0" fontId="5" fillId="3" borderId="2" xfId="2" applyNumberFormat="1" applyFont="1" applyFill="1" applyBorder="1" applyAlignment="1" applyProtection="1">
      <alignment horizontal="center" vertical="center"/>
      <protection locked="0"/>
    </xf>
    <xf numFmtId="0" fontId="6" fillId="2" borderId="3" xfId="1" applyNumberFormat="1" applyFont="1" applyFill="1" applyBorder="1" applyAlignment="1" applyProtection="1">
      <alignment horizontal="left" vertical="center"/>
    </xf>
    <xf numFmtId="0" fontId="6" fillId="2" borderId="21" xfId="1" applyNumberFormat="1" applyFont="1" applyFill="1" applyBorder="1" applyAlignment="1" applyProtection="1">
      <alignment horizontal="left" vertical="center"/>
    </xf>
    <xf numFmtId="0" fontId="6" fillId="2" borderId="1" xfId="1" applyNumberFormat="1" applyFont="1" applyFill="1" applyBorder="1" applyAlignment="1" applyProtection="1">
      <alignment horizontal="left" vertical="center"/>
    </xf>
    <xf numFmtId="0" fontId="6" fillId="2" borderId="4" xfId="1" applyNumberFormat="1" applyFont="1" applyFill="1" applyBorder="1" applyAlignment="1" applyProtection="1">
      <alignment horizontal="left" vertical="center"/>
    </xf>
    <xf numFmtId="0" fontId="6" fillId="2" borderId="5" xfId="1" applyNumberFormat="1" applyFont="1" applyFill="1" applyBorder="1" applyAlignment="1" applyProtection="1">
      <alignment horizontal="left" vertical="center"/>
    </xf>
    <xf numFmtId="0" fontId="5" fillId="2" borderId="3" xfId="2" applyNumberFormat="1" applyFont="1" applyFill="1" applyBorder="1" applyAlignment="1" applyProtection="1">
      <alignment horizontal="center" vertical="center"/>
    </xf>
    <xf numFmtId="0" fontId="4" fillId="2" borderId="7" xfId="2" applyNumberFormat="1" applyFont="1" applyFill="1" applyBorder="1" applyAlignment="1" applyProtection="1">
      <alignment horizontal="center" vertical="center"/>
    </xf>
    <xf numFmtId="0" fontId="4" fillId="2" borderId="2" xfId="2" applyNumberFormat="1" applyFont="1" applyFill="1" applyBorder="1" applyAlignment="1" applyProtection="1">
      <alignment horizontal="center" vertical="center"/>
    </xf>
    <xf numFmtId="0" fontId="4" fillId="2" borderId="13" xfId="2" applyNumberFormat="1" applyFont="1" applyFill="1" applyBorder="1" applyAlignment="1" applyProtection="1">
      <alignment horizontal="center" vertical="center"/>
    </xf>
    <xf numFmtId="0" fontId="6" fillId="2" borderId="13" xfId="1" applyNumberFormat="1" applyFont="1" applyFill="1" applyBorder="1" applyAlignment="1" applyProtection="1">
      <alignment horizontal="center" vertical="center"/>
    </xf>
    <xf numFmtId="0" fontId="6" fillId="2" borderId="6" xfId="1" applyNumberFormat="1" applyFont="1" applyFill="1" applyBorder="1" applyAlignment="1" applyProtection="1">
      <alignment horizontal="left" vertical="center"/>
    </xf>
    <xf numFmtId="0" fontId="6" fillId="2" borderId="21" xfId="1" applyNumberFormat="1" applyFont="1" applyFill="1" applyBorder="1" applyAlignment="1" applyProtection="1">
      <alignment horizontal="center" vertical="center"/>
    </xf>
    <xf numFmtId="0" fontId="6" fillId="2" borderId="12" xfId="1" applyNumberFormat="1" applyFont="1" applyFill="1" applyBorder="1" applyAlignment="1" applyProtection="1">
      <alignment horizontal="center" vertical="center"/>
    </xf>
    <xf numFmtId="0" fontId="4" fillId="2" borderId="1" xfId="2" applyNumberFormat="1" applyFont="1" applyFill="1" applyBorder="1" applyAlignment="1" applyProtection="1">
      <alignment horizontal="center" vertical="center"/>
    </xf>
    <xf numFmtId="164" fontId="5" fillId="2" borderId="2" xfId="2" applyNumberFormat="1" applyFont="1" applyFill="1" applyBorder="1" applyAlignment="1" applyProtection="1">
      <alignment horizontal="center" vertical="center"/>
    </xf>
    <xf numFmtId="0" fontId="4" fillId="2" borderId="2" xfId="2" applyFont="1" applyFill="1" applyBorder="1" applyAlignment="1" applyProtection="1">
      <alignment horizontal="center" vertical="center"/>
    </xf>
    <xf numFmtId="1" fontId="6" fillId="2" borderId="2" xfId="1" applyNumberFormat="1" applyFont="1" applyFill="1" applyBorder="1" applyAlignment="1" applyProtection="1">
      <alignment horizontal="center" vertical="center"/>
    </xf>
    <xf numFmtId="0" fontId="7" fillId="2" borderId="4" xfId="2" applyFont="1" applyFill="1" applyBorder="1" applyAlignment="1" applyProtection="1">
      <alignment vertical="center"/>
    </xf>
    <xf numFmtId="0" fontId="7" fillId="2" borderId="19" xfId="2" applyFont="1" applyFill="1" applyBorder="1" applyAlignment="1" applyProtection="1">
      <alignment horizontal="center" vertical="center"/>
    </xf>
    <xf numFmtId="0" fontId="7" fillId="2" borderId="2" xfId="2" applyFont="1" applyFill="1" applyBorder="1" applyAlignment="1" applyProtection="1">
      <alignment horizontal="left" vertical="center"/>
    </xf>
    <xf numFmtId="0" fontId="4" fillId="2" borderId="8" xfId="2" applyFont="1" applyFill="1" applyBorder="1" applyAlignment="1" applyProtection="1">
      <alignment horizontal="left" vertical="center" wrapText="1"/>
    </xf>
    <xf numFmtId="0" fontId="4" fillId="2" borderId="2" xfId="2" applyFont="1" applyFill="1" applyBorder="1" applyAlignment="1" applyProtection="1">
      <alignment horizontal="center" vertical="center" wrapText="1"/>
    </xf>
    <xf numFmtId="0" fontId="4" fillId="2" borderId="20" xfId="2" applyFont="1" applyFill="1" applyBorder="1" applyAlignment="1" applyProtection="1">
      <alignment horizontal="center" vertical="center" wrapText="1"/>
    </xf>
    <xf numFmtId="0" fontId="6" fillId="0" borderId="3" xfId="1" applyNumberFormat="1" applyFont="1" applyBorder="1" applyAlignment="1" applyProtection="1">
      <alignment horizontal="left" vertical="center"/>
      <protection locked="0"/>
    </xf>
    <xf numFmtId="0" fontId="6" fillId="0" borderId="4" xfId="1" applyNumberFormat="1" applyFont="1" applyBorder="1" applyAlignment="1" applyProtection="1">
      <alignment horizontal="left" vertical="center"/>
      <protection locked="0"/>
    </xf>
    <xf numFmtId="0" fontId="5" fillId="5" borderId="6" xfId="2" applyNumberFormat="1" applyFont="1" applyFill="1" applyBorder="1" applyAlignment="1" applyProtection="1">
      <alignment horizontal="center" vertical="center"/>
    </xf>
    <xf numFmtId="0" fontId="4" fillId="5" borderId="7" xfId="2" applyNumberFormat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horizontal="center" vertical="center"/>
      <protection locked="0"/>
    </xf>
    <xf numFmtId="0" fontId="4" fillId="5" borderId="1" xfId="2" applyNumberFormat="1" applyFont="1" applyFill="1" applyBorder="1" applyAlignment="1" applyProtection="1">
      <alignment horizontal="center" vertical="center"/>
    </xf>
    <xf numFmtId="1" fontId="6" fillId="5" borderId="9" xfId="1" applyNumberFormat="1" applyFont="1" applyFill="1" applyBorder="1" applyAlignment="1" applyProtection="1">
      <alignment horizontal="center" vertical="center"/>
    </xf>
    <xf numFmtId="0" fontId="6" fillId="0" borderId="12" xfId="1" applyNumberFormat="1" applyFont="1" applyBorder="1" applyAlignment="1" applyProtection="1">
      <alignment horizontal="center" vertical="center"/>
      <protection locked="0"/>
    </xf>
    <xf numFmtId="0" fontId="4" fillId="0" borderId="11" xfId="2" applyNumberFormat="1" applyFont="1" applyFill="1" applyBorder="1" applyAlignment="1" applyProtection="1">
      <alignment horizontal="center" vertical="center"/>
      <protection locked="0"/>
    </xf>
    <xf numFmtId="0" fontId="4" fillId="0" borderId="13" xfId="2" applyNumberFormat="1" applyFont="1" applyFill="1" applyBorder="1" applyAlignment="1" applyProtection="1">
      <alignment horizontal="center" vertical="center"/>
      <protection locked="0"/>
    </xf>
    <xf numFmtId="0" fontId="5" fillId="0" borderId="8" xfId="2" applyNumberFormat="1" applyFont="1" applyFill="1" applyBorder="1" applyAlignment="1" applyProtection="1">
      <alignment horizontal="center" vertical="center"/>
      <protection locked="0"/>
    </xf>
    <xf numFmtId="0" fontId="4" fillId="4" borderId="2" xfId="2" applyFont="1" applyFill="1" applyBorder="1" applyAlignment="1" applyProtection="1">
      <alignment horizontal="center" vertical="center"/>
      <protection locked="0"/>
    </xf>
    <xf numFmtId="1" fontId="6" fillId="0" borderId="2" xfId="1" applyNumberFormat="1" applyFont="1" applyBorder="1" applyAlignment="1" applyProtection="1">
      <alignment horizontal="center" vertical="center"/>
      <protection locked="0"/>
    </xf>
    <xf numFmtId="0" fontId="7" fillId="4" borderId="14" xfId="2" applyFont="1" applyFill="1" applyBorder="1" applyAlignment="1" applyProtection="1">
      <alignment vertical="center"/>
      <protection locked="0"/>
    </xf>
    <xf numFmtId="0" fontId="7" fillId="4" borderId="2" xfId="2" applyFont="1" applyFill="1" applyBorder="1" applyAlignment="1" applyProtection="1">
      <alignment horizontal="center" vertical="center"/>
      <protection locked="0"/>
    </xf>
    <xf numFmtId="0" fontId="7" fillId="4" borderId="8" xfId="2" applyFont="1" applyFill="1" applyBorder="1" applyAlignment="1" applyProtection="1">
      <alignment horizontal="left" vertical="center"/>
      <protection locked="0"/>
    </xf>
    <xf numFmtId="0" fontId="4" fillId="4" borderId="8" xfId="2" applyFont="1" applyFill="1" applyBorder="1" applyAlignment="1" applyProtection="1">
      <alignment horizontal="left" vertical="center" wrapText="1"/>
      <protection locked="0"/>
    </xf>
    <xf numFmtId="0" fontId="4" fillId="4" borderId="2" xfId="2" applyFont="1" applyFill="1" applyBorder="1" applyAlignment="1" applyProtection="1">
      <alignment horizontal="center" vertical="center" wrapText="1"/>
      <protection locked="0"/>
    </xf>
    <xf numFmtId="0" fontId="4" fillId="0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17" xfId="2" applyNumberFormat="1" applyFont="1" applyFill="1" applyBorder="1" applyAlignment="1" applyProtection="1">
      <alignment horizontal="center" vertical="center"/>
      <protection locked="0"/>
    </xf>
    <xf numFmtId="0" fontId="7" fillId="4" borderId="4" xfId="2" applyFont="1" applyFill="1" applyBorder="1" applyAlignment="1" applyProtection="1">
      <alignment vertical="center"/>
      <protection locked="0"/>
    </xf>
    <xf numFmtId="0" fontId="7" fillId="4" borderId="2" xfId="2" applyFont="1" applyFill="1" applyBorder="1" applyAlignment="1" applyProtection="1">
      <alignment horizontal="left" vertical="center"/>
      <protection locked="0"/>
    </xf>
    <xf numFmtId="0" fontId="4" fillId="4" borderId="2" xfId="2" applyFont="1" applyFill="1" applyBorder="1" applyAlignment="1" applyProtection="1">
      <alignment horizontal="left" vertical="center" wrapText="1"/>
      <protection locked="0"/>
    </xf>
    <xf numFmtId="0" fontId="5" fillId="0" borderId="2" xfId="2" applyNumberFormat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Border="1" applyAlignment="1" applyProtection="1">
      <alignment horizontal="left" vertical="center"/>
      <protection locked="0"/>
    </xf>
    <xf numFmtId="0" fontId="6" fillId="0" borderId="13" xfId="1" applyNumberFormat="1" applyFont="1" applyBorder="1" applyAlignment="1" applyProtection="1">
      <alignment horizontal="left" vertical="center"/>
      <protection locked="0"/>
    </xf>
    <xf numFmtId="0" fontId="6" fillId="0" borderId="9" xfId="1" applyNumberFormat="1" applyFont="1" applyBorder="1" applyAlignment="1" applyProtection="1">
      <alignment horizontal="center" vertical="center"/>
      <protection locked="0"/>
    </xf>
    <xf numFmtId="0" fontId="9" fillId="6" borderId="3" xfId="2" applyFont="1" applyFill="1" applyBorder="1" applyAlignment="1" applyProtection="1">
      <alignment horizontal="center" vertical="center" wrapText="1"/>
    </xf>
    <xf numFmtId="0" fontId="9" fillId="6" borderId="13" xfId="2" applyFont="1" applyFill="1" applyBorder="1" applyAlignment="1" applyProtection="1">
      <alignment horizontal="center" vertical="center" wrapText="1"/>
    </xf>
    <xf numFmtId="0" fontId="9" fillId="6" borderId="0" xfId="2" applyFont="1" applyFill="1" applyBorder="1" applyAlignment="1" applyProtection="1">
      <alignment horizontal="center" vertical="center" wrapText="1"/>
    </xf>
    <xf numFmtId="0" fontId="9" fillId="6" borderId="23" xfId="2" applyFont="1" applyFill="1" applyBorder="1" applyAlignment="1" applyProtection="1">
      <alignment horizontal="center" vertical="center" wrapText="1"/>
    </xf>
    <xf numFmtId="0" fontId="10" fillId="4" borderId="24" xfId="2" applyNumberFormat="1" applyFont="1" applyFill="1" applyBorder="1" applyAlignment="1" applyProtection="1">
      <alignment horizontal="center" vertical="center" wrapText="1"/>
    </xf>
    <xf numFmtId="1" fontId="10" fillId="4" borderId="16" xfId="2" applyNumberFormat="1" applyFont="1" applyFill="1" applyBorder="1" applyAlignment="1" applyProtection="1">
      <alignment horizontal="center" vertical="center" wrapText="1"/>
    </xf>
    <xf numFmtId="1" fontId="10" fillId="4" borderId="8" xfId="2" applyNumberFormat="1" applyFont="1" applyFill="1" applyBorder="1" applyAlignment="1" applyProtection="1">
      <alignment horizontal="center" vertical="center" wrapText="1"/>
    </xf>
    <xf numFmtId="1" fontId="10" fillId="4" borderId="19" xfId="2" applyNumberFormat="1" applyFont="1" applyFill="1" applyBorder="1" applyAlignment="1" applyProtection="1">
      <alignment horizontal="center" vertical="center" wrapText="1"/>
    </xf>
    <xf numFmtId="0" fontId="9" fillId="6" borderId="17" xfId="2" applyFont="1" applyFill="1" applyBorder="1" applyAlignment="1" applyProtection="1">
      <alignment horizontal="center" vertical="center" wrapText="1"/>
    </xf>
    <xf numFmtId="0" fontId="9" fillId="6" borderId="24" xfId="2" applyFont="1" applyFill="1" applyBorder="1" applyAlignment="1" applyProtection="1">
      <alignment horizontal="center" vertical="center" wrapText="1"/>
    </xf>
    <xf numFmtId="0" fontId="9" fillId="6" borderId="18" xfId="2" applyFont="1" applyFill="1" applyBorder="1" applyAlignment="1" applyProtection="1">
      <alignment horizontal="center" vertical="center" wrapText="1"/>
    </xf>
    <xf numFmtId="0" fontId="9" fillId="6" borderId="25" xfId="2" applyFont="1" applyFill="1" applyBorder="1" applyAlignment="1" applyProtection="1">
      <alignment horizontal="center" vertical="center" wrapText="1"/>
    </xf>
    <xf numFmtId="0" fontId="9" fillId="6" borderId="16" xfId="2" applyFont="1" applyFill="1" applyBorder="1" applyAlignment="1" applyProtection="1">
      <alignment horizontal="center" vertical="center" wrapText="1"/>
    </xf>
    <xf numFmtId="0" fontId="4" fillId="4" borderId="0" xfId="2" applyFont="1" applyFill="1" applyAlignment="1" applyProtection="1">
      <alignment wrapText="1"/>
    </xf>
    <xf numFmtId="0" fontId="10" fillId="4" borderId="26" xfId="2" applyNumberFormat="1" applyFont="1" applyFill="1" applyBorder="1" applyAlignment="1" applyProtection="1">
      <alignment horizontal="center" vertical="center" wrapText="1"/>
    </xf>
    <xf numFmtId="0" fontId="9" fillId="6" borderId="12" xfId="2" applyFont="1" applyFill="1" applyBorder="1" applyAlignment="1" applyProtection="1">
      <alignment horizontal="center" vertical="center" wrapText="1"/>
    </xf>
    <xf numFmtId="0" fontId="9" fillId="6" borderId="31" xfId="2" applyFont="1" applyFill="1" applyBorder="1" applyAlignment="1" applyProtection="1">
      <alignment horizontal="center" vertical="center" wrapText="1"/>
    </xf>
    <xf numFmtId="0" fontId="9" fillId="6" borderId="32" xfId="2" applyFont="1" applyFill="1" applyBorder="1" applyAlignment="1" applyProtection="1">
      <alignment horizontal="center" vertical="center" wrapText="1"/>
    </xf>
    <xf numFmtId="0" fontId="2" fillId="6" borderId="33" xfId="2" applyFont="1" applyFill="1" applyBorder="1" applyAlignment="1" applyProtection="1">
      <alignment horizontal="center" vertical="center" wrapText="1"/>
    </xf>
    <xf numFmtId="0" fontId="6" fillId="4" borderId="0" xfId="0" applyFont="1" applyFill="1" applyAlignment="1" applyProtection="1">
      <alignment vertical="center"/>
    </xf>
    <xf numFmtId="0" fontId="6" fillId="4" borderId="0" xfId="0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vertical="center" wrapText="1"/>
    </xf>
    <xf numFmtId="0" fontId="6" fillId="4" borderId="0" xfId="0" applyFont="1" applyFill="1" applyAlignment="1" applyProtection="1">
      <alignment vertical="center" wrapText="1"/>
    </xf>
    <xf numFmtId="0" fontId="6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horizontal="right" vertical="center"/>
    </xf>
    <xf numFmtId="0" fontId="11" fillId="4" borderId="0" xfId="0" applyFont="1" applyFill="1" applyBorder="1" applyAlignment="1" applyProtection="1">
      <alignment vertical="center" wrapText="1"/>
    </xf>
    <xf numFmtId="0" fontId="6" fillId="4" borderId="2" xfId="0" applyNumberFormat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10" fillId="4" borderId="11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vertical="center" wrapText="1"/>
    </xf>
    <xf numFmtId="0" fontId="10" fillId="4" borderId="11" xfId="0" applyFont="1" applyFill="1" applyBorder="1" applyAlignment="1" applyProtection="1">
      <alignment vertical="center"/>
    </xf>
    <xf numFmtId="0" fontId="10" fillId="4" borderId="20" xfId="0" applyFont="1" applyFill="1" applyBorder="1" applyAlignment="1" applyProtection="1">
      <alignment vertical="center"/>
    </xf>
    <xf numFmtId="0" fontId="10" fillId="4" borderId="17" xfId="0" applyFont="1" applyFill="1" applyBorder="1" applyAlignment="1" applyProtection="1">
      <alignment vertical="center"/>
    </xf>
    <xf numFmtId="0" fontId="6" fillId="4" borderId="21" xfId="0" applyFont="1" applyFill="1" applyBorder="1" applyAlignment="1" applyProtection="1">
      <alignment vertical="center" wrapText="1"/>
    </xf>
    <xf numFmtId="0" fontId="10" fillId="4" borderId="0" xfId="0" applyFont="1" applyFill="1" applyBorder="1" applyAlignment="1" applyProtection="1">
      <alignment vertical="center"/>
    </xf>
    <xf numFmtId="0" fontId="4" fillId="3" borderId="2" xfId="2" applyFont="1" applyFill="1" applyBorder="1" applyAlignment="1" applyProtection="1">
      <alignment horizontal="center" vertical="center" wrapText="1"/>
    </xf>
    <xf numFmtId="0" fontId="4" fillId="3" borderId="20" xfId="2" applyFont="1" applyFill="1" applyBorder="1" applyAlignment="1" applyProtection="1">
      <alignment horizontal="center" vertical="center" wrapText="1"/>
      <protection locked="0"/>
    </xf>
    <xf numFmtId="0" fontId="4" fillId="3" borderId="19" xfId="2" applyFont="1" applyFill="1" applyBorder="1" applyAlignment="1" applyProtection="1">
      <alignment horizontal="center" vertical="center" wrapText="1"/>
      <protection locked="0"/>
    </xf>
    <xf numFmtId="0" fontId="4" fillId="3" borderId="18" xfId="2" applyFont="1" applyFill="1" applyBorder="1" applyAlignment="1" applyProtection="1">
      <alignment horizontal="center" vertical="center" wrapText="1"/>
      <protection locked="0"/>
    </xf>
    <xf numFmtId="0" fontId="4" fillId="3" borderId="17" xfId="2" applyFont="1" applyFill="1" applyBorder="1" applyAlignment="1" applyProtection="1">
      <alignment horizontal="center" vertical="center" wrapText="1"/>
      <protection locked="0"/>
    </xf>
    <xf numFmtId="0" fontId="4" fillId="3" borderId="15" xfId="2" applyFont="1" applyFill="1" applyBorder="1" applyAlignment="1" applyProtection="1">
      <alignment horizontal="center" vertical="center" wrapText="1"/>
      <protection locked="0"/>
    </xf>
    <xf numFmtId="0" fontId="4" fillId="3" borderId="13" xfId="2" applyFont="1" applyFill="1" applyBorder="1" applyAlignment="1" applyProtection="1">
      <alignment horizontal="center" vertical="center" wrapText="1"/>
      <protection locked="0"/>
    </xf>
    <xf numFmtId="0" fontId="4" fillId="3" borderId="16" xfId="2" applyFont="1" applyFill="1" applyBorder="1" applyAlignment="1" applyProtection="1">
      <alignment horizontal="center" vertical="center" wrapText="1"/>
      <protection locked="0"/>
    </xf>
    <xf numFmtId="0" fontId="4" fillId="3" borderId="7" xfId="2" applyFont="1" applyFill="1" applyBorder="1" applyAlignment="1" applyProtection="1">
      <alignment horizontal="center" vertical="center" wrapText="1"/>
      <protection locked="0"/>
    </xf>
    <xf numFmtId="0" fontId="6" fillId="3" borderId="11" xfId="1" applyNumberFormat="1" applyFont="1" applyFill="1" applyBorder="1" applyAlignment="1" applyProtection="1">
      <alignment horizontal="left" vertical="center"/>
      <protection locked="0"/>
    </xf>
    <xf numFmtId="0" fontId="6" fillId="3" borderId="4" xfId="1" applyNumberFormat="1" applyFont="1" applyFill="1" applyBorder="1" applyAlignment="1" applyProtection="1">
      <alignment horizontal="left" vertical="center"/>
      <protection locked="0"/>
    </xf>
    <xf numFmtId="0" fontId="6" fillId="3" borderId="10" xfId="1" applyNumberFormat="1" applyFont="1" applyFill="1" applyBorder="1" applyAlignment="1" applyProtection="1">
      <alignment horizontal="left" vertical="center"/>
      <protection locked="0"/>
    </xf>
    <xf numFmtId="0" fontId="6" fillId="3" borderId="5" xfId="1" applyNumberFormat="1" applyFont="1" applyFill="1" applyBorder="1" applyAlignment="1" applyProtection="1">
      <alignment horizontal="left" vertical="center"/>
      <protection locked="0"/>
    </xf>
    <xf numFmtId="0" fontId="6" fillId="3" borderId="1" xfId="1" applyNumberFormat="1" applyFont="1" applyFill="1" applyBorder="1" applyAlignment="1" applyProtection="1">
      <alignment horizontal="left" vertical="center"/>
      <protection locked="0"/>
    </xf>
    <xf numFmtId="0" fontId="6" fillId="0" borderId="5" xfId="1" applyNumberFormat="1" applyFont="1" applyBorder="1" applyAlignment="1" applyProtection="1">
      <alignment horizontal="left" vertical="center"/>
      <protection locked="0"/>
    </xf>
    <xf numFmtId="0" fontId="6" fillId="0" borderId="4" xfId="1" applyNumberFormat="1" applyFont="1" applyBorder="1" applyAlignment="1" applyProtection="1">
      <alignment horizontal="lef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11" xfId="1" applyNumberFormat="1" applyFont="1" applyBorder="1" applyAlignment="1" applyProtection="1">
      <alignment horizontal="left" vertical="center"/>
      <protection locked="0"/>
    </xf>
    <xf numFmtId="0" fontId="6" fillId="0" borderId="10" xfId="1" applyNumberFormat="1" applyFont="1" applyBorder="1" applyAlignment="1" applyProtection="1">
      <alignment horizontal="left" vertical="center"/>
      <protection locked="0"/>
    </xf>
    <xf numFmtId="0" fontId="9" fillId="6" borderId="15" xfId="2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4" borderId="2" xfId="2" applyFont="1" applyFill="1" applyBorder="1" applyAlignment="1" applyProtection="1">
      <alignment horizontal="center" vertical="center" wrapText="1"/>
    </xf>
    <xf numFmtId="0" fontId="4" fillId="4" borderId="20" xfId="2" applyFont="1" applyFill="1" applyBorder="1" applyAlignment="1" applyProtection="1">
      <alignment horizontal="center" vertical="center" wrapText="1"/>
      <protection locked="0"/>
    </xf>
    <xf numFmtId="0" fontId="4" fillId="4" borderId="19" xfId="2" applyFont="1" applyFill="1" applyBorder="1" applyAlignment="1" applyProtection="1">
      <alignment horizontal="center" vertical="center" wrapText="1"/>
      <protection locked="0"/>
    </xf>
    <xf numFmtId="0" fontId="4" fillId="4" borderId="18" xfId="2" applyFont="1" applyFill="1" applyBorder="1" applyAlignment="1" applyProtection="1">
      <alignment horizontal="center" vertical="center" wrapText="1"/>
      <protection locked="0"/>
    </xf>
    <xf numFmtId="0" fontId="4" fillId="4" borderId="17" xfId="2" applyFont="1" applyFill="1" applyBorder="1" applyAlignment="1" applyProtection="1">
      <alignment horizontal="center" vertical="center" wrapText="1"/>
      <protection locked="0"/>
    </xf>
    <xf numFmtId="0" fontId="4" fillId="4" borderId="15" xfId="2" applyFont="1" applyFill="1" applyBorder="1" applyAlignment="1" applyProtection="1">
      <alignment horizontal="center" vertical="center" wrapText="1"/>
      <protection locked="0"/>
    </xf>
    <xf numFmtId="0" fontId="4" fillId="4" borderId="13" xfId="2" applyFont="1" applyFill="1" applyBorder="1" applyAlignment="1" applyProtection="1">
      <alignment horizontal="center" vertical="center" wrapText="1"/>
      <protection locked="0"/>
    </xf>
    <xf numFmtId="0" fontId="4" fillId="4" borderId="16" xfId="2" applyFont="1" applyFill="1" applyBorder="1" applyAlignment="1" applyProtection="1">
      <alignment horizontal="center" vertical="center" wrapText="1"/>
      <protection locked="0"/>
    </xf>
    <xf numFmtId="0" fontId="4" fillId="4" borderId="7" xfId="2" applyFont="1" applyFill="1" applyBorder="1" applyAlignment="1" applyProtection="1">
      <alignment horizontal="center" vertical="center" wrapText="1"/>
      <protection locked="0"/>
    </xf>
    <xf numFmtId="0" fontId="9" fillId="6" borderId="30" xfId="2" applyFont="1" applyFill="1" applyBorder="1" applyAlignment="1" applyProtection="1">
      <alignment horizontal="center" vertical="center" wrapText="1"/>
    </xf>
    <xf numFmtId="0" fontId="9" fillId="6" borderId="29" xfId="2" applyFont="1" applyFill="1" applyBorder="1" applyAlignment="1" applyProtection="1">
      <alignment horizontal="center" vertical="center" wrapText="1"/>
    </xf>
    <xf numFmtId="0" fontId="9" fillId="6" borderId="23" xfId="2" applyFont="1" applyFill="1" applyBorder="1" applyAlignment="1" applyProtection="1">
      <alignment horizontal="center" vertical="center" wrapText="1"/>
    </xf>
    <xf numFmtId="0" fontId="9" fillId="6" borderId="0" xfId="2" applyFont="1" applyFill="1" applyBorder="1" applyAlignment="1" applyProtection="1">
      <alignment horizontal="center" vertical="center" wrapText="1"/>
    </xf>
    <xf numFmtId="0" fontId="9" fillId="6" borderId="28" xfId="2" applyFont="1" applyFill="1" applyBorder="1" applyAlignment="1" applyProtection="1">
      <alignment horizontal="center" vertical="center" wrapText="1"/>
    </xf>
    <xf numFmtId="0" fontId="9" fillId="6" borderId="7" xfId="2" applyFont="1" applyFill="1" applyBorder="1" applyAlignment="1" applyProtection="1">
      <alignment horizontal="center" vertical="center" wrapText="1"/>
    </xf>
    <xf numFmtId="0" fontId="9" fillId="6" borderId="27" xfId="2" applyFont="1" applyFill="1" applyBorder="1" applyAlignment="1" applyProtection="1">
      <alignment horizontal="center" vertical="center" wrapText="1"/>
    </xf>
    <xf numFmtId="0" fontId="9" fillId="6" borderId="3" xfId="2" applyFont="1" applyFill="1" applyBorder="1" applyAlignment="1" applyProtection="1">
      <alignment horizontal="center" vertical="center" wrapText="1"/>
    </xf>
    <xf numFmtId="0" fontId="9" fillId="6" borderId="13" xfId="2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10" fillId="7" borderId="2" xfId="0" applyFont="1" applyFill="1" applyBorder="1" applyAlignment="1" applyProtection="1">
      <alignment horizontal="left" vertical="center"/>
      <protection locked="0"/>
    </xf>
    <xf numFmtId="0" fontId="6" fillId="4" borderId="11" xfId="0" applyFont="1" applyFill="1" applyBorder="1" applyAlignment="1" applyProtection="1">
      <alignment horizontal="left" vertical="center"/>
    </xf>
    <xf numFmtId="0" fontId="6" fillId="4" borderId="1" xfId="0" applyFont="1" applyFill="1" applyBorder="1" applyAlignment="1" applyProtection="1">
      <alignment horizontal="left" vertical="center"/>
    </xf>
    <xf numFmtId="0" fontId="9" fillId="6" borderId="39" xfId="2" applyFont="1" applyFill="1" applyBorder="1" applyAlignment="1" applyProtection="1">
      <alignment horizontal="center" vertical="center" wrapText="1"/>
    </xf>
    <xf numFmtId="0" fontId="9" fillId="6" borderId="38" xfId="2" applyFont="1" applyFill="1" applyBorder="1" applyAlignment="1" applyProtection="1">
      <alignment horizontal="center" vertical="center" wrapText="1"/>
    </xf>
    <xf numFmtId="0" fontId="9" fillId="6" borderId="37" xfId="2" applyFont="1" applyFill="1" applyBorder="1" applyAlignment="1" applyProtection="1">
      <alignment horizontal="center" vertical="center" wrapText="1"/>
    </xf>
    <xf numFmtId="0" fontId="9" fillId="6" borderId="16" xfId="2" applyFont="1" applyFill="1" applyBorder="1" applyAlignment="1" applyProtection="1">
      <alignment horizontal="center" vertical="center" wrapText="1"/>
    </xf>
    <xf numFmtId="0" fontId="9" fillId="6" borderId="28" xfId="2" applyFont="1" applyFill="1" applyBorder="1" applyAlignment="1" applyProtection="1">
      <alignment horizontal="center" vertical="center"/>
    </xf>
    <xf numFmtId="0" fontId="9" fillId="6" borderId="16" xfId="2" applyFont="1" applyFill="1" applyBorder="1" applyAlignment="1" applyProtection="1">
      <alignment horizontal="center" vertical="center"/>
    </xf>
    <xf numFmtId="0" fontId="9" fillId="6" borderId="33" xfId="2" applyFont="1" applyFill="1" applyBorder="1" applyAlignment="1" applyProtection="1">
      <alignment horizontal="center" vertical="center" wrapText="1"/>
    </xf>
    <xf numFmtId="0" fontId="9" fillId="6" borderId="17" xfId="2" applyFont="1" applyFill="1" applyBorder="1" applyAlignment="1" applyProtection="1">
      <alignment horizontal="center" vertical="center" wrapText="1"/>
    </xf>
    <xf numFmtId="0" fontId="9" fillId="6" borderId="35" xfId="2" applyFont="1" applyFill="1" applyBorder="1" applyAlignment="1" applyProtection="1">
      <alignment horizontal="center" vertical="center" wrapText="1"/>
    </xf>
    <xf numFmtId="0" fontId="9" fillId="6" borderId="18" xfId="2" applyFont="1" applyFill="1" applyBorder="1" applyAlignment="1" applyProtection="1">
      <alignment horizontal="center" vertical="center" wrapText="1"/>
    </xf>
    <xf numFmtId="0" fontId="9" fillId="6" borderId="36" xfId="2" applyFont="1" applyFill="1" applyBorder="1" applyAlignment="1" applyProtection="1">
      <alignment horizontal="center" vertical="center" wrapText="1"/>
    </xf>
    <xf numFmtId="0" fontId="9" fillId="6" borderId="25" xfId="2" applyFont="1" applyFill="1" applyBorder="1" applyAlignment="1" applyProtection="1">
      <alignment horizontal="center" vertical="center" wrapText="1"/>
    </xf>
    <xf numFmtId="0" fontId="9" fillId="6" borderId="34" xfId="2" applyFont="1" applyFill="1" applyBorder="1" applyAlignment="1" applyProtection="1">
      <alignment horizontal="center" vertical="center" wrapText="1"/>
    </xf>
    <xf numFmtId="0" fontId="9" fillId="6" borderId="24" xfId="2" applyFont="1" applyFill="1" applyBorder="1" applyAlignment="1" applyProtection="1">
      <alignment horizontal="center" vertical="center" wrapText="1"/>
    </xf>
    <xf numFmtId="0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2" xfId="0" applyNumberFormat="1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6" fillId="4" borderId="0" xfId="0" applyFont="1" applyFill="1" applyAlignment="1" applyProtection="1">
      <alignment horizontal="center" vertical="center"/>
    </xf>
  </cellXfs>
  <cellStyles count="3">
    <cellStyle name="Normal" xfId="0" builtinId="0"/>
    <cellStyle name="Normal 3" xfId="2" xr:uid="{8CFE9326-B168-4FF7-9294-208297203823}"/>
    <cellStyle name="Pourcentage" xfId="1" builtinId="5"/>
  </cellStyles>
  <dxfs count="243"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IT/Nouvelle%20architecture/3.%20Scolarit&#233;/3.%20Transversal/maquettes%20nouvelles%20accr&#233;ditation/Maquettes%202022-2026%20vot&#233;es%20CFVU/MASTERS%20ADMINISTRATION%20PUBLIQUE%2001-04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but"/>
      <sheetName val="Synthèse"/>
      <sheetName val="M1-P1"/>
      <sheetName val="M2-P1"/>
      <sheetName val="M2-P2"/>
      <sheetName val="M2-P3"/>
      <sheetName val="M2-P4"/>
      <sheetName val="Paramétrage"/>
      <sheetName val="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C6" t="str">
            <v>CM</v>
          </cell>
          <cell r="D6">
            <v>1</v>
          </cell>
          <cell r="E6">
            <v>1.5</v>
          </cell>
          <cell r="I6" t="str">
            <v>M - Mention</v>
          </cell>
        </row>
        <row r="7">
          <cell r="C7" t="str">
            <v>TD</v>
          </cell>
          <cell r="D7">
            <v>1</v>
          </cell>
          <cell r="E7">
            <v>1</v>
          </cell>
          <cell r="I7" t="str">
            <v>TR - Transversale</v>
          </cell>
        </row>
        <row r="8">
          <cell r="C8" t="str">
            <v>TP</v>
          </cell>
          <cell r="D8">
            <v>1</v>
          </cell>
          <cell r="E8">
            <v>0.66</v>
          </cell>
          <cell r="I8" t="str">
            <v>RFC - Recettes de FC</v>
          </cell>
        </row>
        <row r="9">
          <cell r="C9" t="str">
            <v>TR</v>
          </cell>
          <cell r="D9">
            <v>0</v>
          </cell>
          <cell r="E9">
            <v>0</v>
          </cell>
          <cell r="I9" t="str">
            <v>RA - Recettes d'apprentissage</v>
          </cell>
        </row>
        <row r="10">
          <cell r="C10" t="str">
            <v>STSUIV</v>
          </cell>
          <cell r="D10">
            <v>0</v>
          </cell>
          <cell r="E10">
            <v>0</v>
          </cell>
          <cell r="I10" t="str">
            <v>RP - Recettes propres autres</v>
          </cell>
        </row>
        <row r="11">
          <cell r="C11" t="str">
            <v>STTD</v>
          </cell>
          <cell r="D11">
            <v>1</v>
          </cell>
          <cell r="E11">
            <v>1</v>
          </cell>
        </row>
        <row r="12">
          <cell r="C12" t="str">
            <v>STCM</v>
          </cell>
          <cell r="D12">
            <v>1</v>
          </cell>
          <cell r="E12">
            <v>1.5</v>
          </cell>
        </row>
        <row r="13">
          <cell r="C13" t="str">
            <v>ALTSUIV</v>
          </cell>
          <cell r="D13">
            <v>0</v>
          </cell>
          <cell r="E13">
            <v>0</v>
          </cell>
        </row>
        <row r="14">
          <cell r="C14" t="str">
            <v>ALTTD</v>
          </cell>
          <cell r="D14">
            <v>1</v>
          </cell>
          <cell r="E14">
            <v>1</v>
          </cell>
        </row>
        <row r="15">
          <cell r="C15" t="str">
            <v>ALTCM</v>
          </cell>
          <cell r="D15">
            <v>1</v>
          </cell>
          <cell r="E15">
            <v>1.5</v>
          </cell>
        </row>
        <row r="16">
          <cell r="C16" t="str">
            <v>FCSUIV</v>
          </cell>
          <cell r="D16">
            <v>0</v>
          </cell>
          <cell r="E16">
            <v>0</v>
          </cell>
        </row>
        <row r="17">
          <cell r="C17" t="str">
            <v>PROJSUIV</v>
          </cell>
          <cell r="D17">
            <v>0</v>
          </cell>
          <cell r="E17">
            <v>0</v>
          </cell>
        </row>
        <row r="18">
          <cell r="C18" t="str">
            <v>PROJTD</v>
          </cell>
          <cell r="D18">
            <v>1</v>
          </cell>
          <cell r="E18">
            <v>1</v>
          </cell>
        </row>
        <row r="19">
          <cell r="C19" t="str">
            <v>PROJCM</v>
          </cell>
          <cell r="D19">
            <v>1</v>
          </cell>
          <cell r="E19">
            <v>1.5</v>
          </cell>
        </row>
        <row r="20">
          <cell r="C20" t="str">
            <v>MEMSUIV</v>
          </cell>
          <cell r="D20">
            <v>0</v>
          </cell>
          <cell r="E20">
            <v>0</v>
          </cell>
        </row>
        <row r="21">
          <cell r="C21" t="str">
            <v>MEMTD</v>
          </cell>
          <cell r="D21">
            <v>1</v>
          </cell>
          <cell r="E21">
            <v>1</v>
          </cell>
        </row>
        <row r="22">
          <cell r="C22" t="str">
            <v>MEMCM</v>
          </cell>
          <cell r="D22">
            <v>1</v>
          </cell>
          <cell r="E22">
            <v>1.5</v>
          </cell>
        </row>
        <row r="23">
          <cell r="C23" t="str">
            <v>FOAD</v>
          </cell>
          <cell r="D23">
            <v>1</v>
          </cell>
          <cell r="E23">
            <v>1</v>
          </cell>
        </row>
        <row r="24">
          <cell r="C24" t="str">
            <v>SPSUIV</v>
          </cell>
          <cell r="D24">
            <v>0</v>
          </cell>
          <cell r="E24">
            <v>0</v>
          </cell>
        </row>
        <row r="25">
          <cell r="C25" t="str">
            <v>SPTD</v>
          </cell>
          <cell r="D25">
            <v>1</v>
          </cell>
          <cell r="E25">
            <v>1</v>
          </cell>
        </row>
        <row r="26">
          <cell r="C26" t="str">
            <v>SPCM</v>
          </cell>
          <cell r="D26">
            <v>1</v>
          </cell>
          <cell r="E26">
            <v>1.5</v>
          </cell>
        </row>
        <row r="27">
          <cell r="C27" t="str">
            <v>JESUIV</v>
          </cell>
          <cell r="D27">
            <v>0</v>
          </cell>
          <cell r="E27">
            <v>0</v>
          </cell>
        </row>
        <row r="28">
          <cell r="C28" t="str">
            <v>JETD</v>
          </cell>
          <cell r="D28">
            <v>1</v>
          </cell>
          <cell r="E28">
            <v>1</v>
          </cell>
        </row>
        <row r="29">
          <cell r="C29" t="str">
            <v>JECM</v>
          </cell>
          <cell r="D29">
            <v>1</v>
          </cell>
          <cell r="E29">
            <v>1.5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DC838-7402-428F-B475-E5345F31B7D6}">
  <dimension ref="A2:AD58"/>
  <sheetViews>
    <sheetView tabSelected="1" workbookViewId="0">
      <selection activeCell="K8" sqref="K8"/>
    </sheetView>
  </sheetViews>
  <sheetFormatPr baseColWidth="10" defaultRowHeight="12.75" x14ac:dyDescent="0.2"/>
  <cols>
    <col min="9" max="9" width="38.28515625" customWidth="1"/>
  </cols>
  <sheetData>
    <row r="2" spans="1:30" ht="15.75" x14ac:dyDescent="0.2">
      <c r="A2" s="100"/>
      <c r="B2" s="100"/>
      <c r="C2" s="100"/>
      <c r="D2" s="100"/>
      <c r="E2" s="100"/>
      <c r="F2" s="100"/>
      <c r="G2" s="112"/>
      <c r="H2" s="111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97"/>
      <c r="T2" s="97"/>
      <c r="U2" s="97"/>
      <c r="V2" s="97"/>
      <c r="W2" s="105" t="s">
        <v>88</v>
      </c>
      <c r="X2" s="105" t="s">
        <v>87</v>
      </c>
      <c r="Y2" s="97"/>
      <c r="Z2" s="97"/>
      <c r="AA2" s="97"/>
      <c r="AB2" s="97"/>
      <c r="AC2" s="97"/>
      <c r="AD2" s="97"/>
    </row>
    <row r="3" spans="1:30" ht="15.75" x14ac:dyDescent="0.2">
      <c r="A3" s="100"/>
      <c r="B3" s="173" t="s">
        <v>86</v>
      </c>
      <c r="C3" s="173"/>
      <c r="D3" s="100"/>
      <c r="E3" s="100"/>
      <c r="F3" s="100"/>
      <c r="G3" s="110"/>
      <c r="H3" s="108" t="s">
        <v>85</v>
      </c>
      <c r="I3" s="174" t="s">
        <v>84</v>
      </c>
      <c r="J3" s="174"/>
      <c r="K3" s="174"/>
      <c r="L3" s="97"/>
      <c r="M3" s="97"/>
      <c r="N3" s="100"/>
      <c r="O3" s="100"/>
      <c r="P3" s="100"/>
      <c r="Q3" s="97"/>
      <c r="R3" s="97"/>
      <c r="S3" s="97"/>
      <c r="T3" s="97"/>
      <c r="U3" s="157" t="str">
        <f>[1]Paramétrage!I6</f>
        <v>M - Mention</v>
      </c>
      <c r="V3" s="158"/>
      <c r="W3" s="105">
        <f>ROUND(SUMIFS($U$13:$U$272,$H$13:$H$272,$U3,$Q$13:$Q$272,"&lt;&gt;Mut+ext"),0)</f>
        <v>0</v>
      </c>
      <c r="X3" s="104">
        <f ca="1">SUMIF($H$13:$H$292,$U3,$Y$13:$Y$245)</f>
        <v>3</v>
      </c>
      <c r="Y3" s="97"/>
      <c r="Z3" s="97"/>
      <c r="AA3" s="97"/>
      <c r="AB3" s="97"/>
      <c r="AC3" s="97"/>
      <c r="AD3" s="97"/>
    </row>
    <row r="4" spans="1:30" ht="15.75" x14ac:dyDescent="0.2">
      <c r="A4" s="100"/>
      <c r="B4" s="173"/>
      <c r="C4" s="173"/>
      <c r="D4" s="100"/>
      <c r="E4" s="100"/>
      <c r="F4" s="100"/>
      <c r="G4" s="110"/>
      <c r="H4" s="109" t="s">
        <v>83</v>
      </c>
      <c r="I4" s="174" t="s">
        <v>82</v>
      </c>
      <c r="J4" s="174"/>
      <c r="K4" s="174"/>
      <c r="L4" s="97"/>
      <c r="M4" s="97"/>
      <c r="N4" s="100"/>
      <c r="O4" s="100"/>
      <c r="P4" s="100"/>
      <c r="Q4" s="97"/>
      <c r="R4" s="97"/>
      <c r="S4" s="97"/>
      <c r="T4" s="97"/>
      <c r="U4" s="157" t="str">
        <f>[1]Paramétrage!I7</f>
        <v>TR - Transversale</v>
      </c>
      <c r="V4" s="158"/>
      <c r="W4" s="105">
        <f>ROUND(SUMIFS($U$13:$U$272,$H$13:$H$272,$U4,$Q$13:$Q$272,"&lt;&gt;Mut+ext"),0)</f>
        <v>0</v>
      </c>
      <c r="X4" s="104">
        <f ca="1">SUMIF($H$13:$H$292,$U4,$Y$13:$Y$245)</f>
        <v>0</v>
      </c>
      <c r="Y4" s="97"/>
      <c r="Z4" s="97"/>
      <c r="AA4" s="97"/>
      <c r="AB4" s="97"/>
      <c r="AC4" s="97"/>
      <c r="AD4" s="97"/>
    </row>
    <row r="5" spans="1:30" ht="46.5" x14ac:dyDescent="0.2">
      <c r="A5" s="107"/>
      <c r="B5" s="173" t="s">
        <v>81</v>
      </c>
      <c r="C5" s="173"/>
      <c r="D5" s="176" t="s">
        <v>90</v>
      </c>
      <c r="E5" s="175"/>
      <c r="F5" s="102"/>
      <c r="G5" s="102"/>
      <c r="H5" s="108" t="s">
        <v>80</v>
      </c>
      <c r="I5" s="174" t="s">
        <v>79</v>
      </c>
      <c r="J5" s="174"/>
      <c r="K5" s="174"/>
      <c r="L5" s="97"/>
      <c r="M5" s="97"/>
      <c r="N5" s="97"/>
      <c r="O5" s="97"/>
      <c r="P5" s="177" t="s">
        <v>91</v>
      </c>
      <c r="Q5" s="177"/>
      <c r="R5" s="97"/>
      <c r="S5" s="97"/>
      <c r="T5" s="97"/>
      <c r="U5" s="157" t="str">
        <f>[1]Paramétrage!I8</f>
        <v>RFC - Recettes de FC</v>
      </c>
      <c r="V5" s="158"/>
      <c r="W5" s="105">
        <f>ROUND(SUMIFS($U$13:$U$272,$H$13:$H$272,$U5,$Q$13:$Q$272,"&lt;&gt;Mut+ext"),0)</f>
        <v>0</v>
      </c>
      <c r="X5" s="104">
        <f ca="1">SUMIF($H$13:$H$292,$U5,$Y$13:$Y$245)</f>
        <v>0</v>
      </c>
      <c r="Y5" s="97"/>
      <c r="Z5" s="97"/>
      <c r="AA5" s="97"/>
      <c r="AB5" s="97"/>
      <c r="AC5" s="97"/>
      <c r="AD5" s="97"/>
    </row>
    <row r="6" spans="1:30" ht="46.5" x14ac:dyDescent="0.2">
      <c r="A6" s="107"/>
      <c r="B6" s="173"/>
      <c r="C6" s="173"/>
      <c r="D6" s="100"/>
      <c r="E6" s="102"/>
      <c r="F6" s="102"/>
      <c r="G6" s="100"/>
      <c r="H6" s="108" t="s">
        <v>78</v>
      </c>
      <c r="I6" s="174" t="s">
        <v>77</v>
      </c>
      <c r="J6" s="174"/>
      <c r="K6" s="174"/>
      <c r="L6" s="97"/>
      <c r="M6" s="97"/>
      <c r="N6" s="97"/>
      <c r="O6" s="97"/>
      <c r="P6" s="97"/>
      <c r="Q6" s="97"/>
      <c r="R6" s="97"/>
      <c r="S6" s="97"/>
      <c r="T6" s="97"/>
      <c r="U6" s="157" t="str">
        <f>[1]Paramétrage!I9</f>
        <v>RA - Recettes d'apprentissage</v>
      </c>
      <c r="V6" s="158"/>
      <c r="W6" s="105">
        <f>ROUND(SUMIFS($U$13:$U$272,$H$13:$H$272,$U6,$Q$13:$Q$272,"&lt;&gt;Mut+ext"),0)</f>
        <v>0</v>
      </c>
      <c r="X6" s="104">
        <f ca="1">SUMIF($H$13:$H$292,$U6,$Y$13:$Y$245)</f>
        <v>0</v>
      </c>
      <c r="Y6" s="97"/>
      <c r="Z6" s="97"/>
      <c r="AA6" s="97"/>
      <c r="AB6" s="97"/>
      <c r="AC6" s="97"/>
      <c r="AD6" s="97"/>
    </row>
    <row r="7" spans="1:30" ht="46.5" x14ac:dyDescent="0.2">
      <c r="A7" s="107"/>
      <c r="B7" s="107"/>
      <c r="C7" s="107"/>
      <c r="D7" s="100"/>
      <c r="E7" s="102"/>
      <c r="F7" s="102"/>
      <c r="G7" s="102"/>
      <c r="H7" s="106" t="s">
        <v>76</v>
      </c>
      <c r="I7" s="156">
        <v>15</v>
      </c>
      <c r="J7" s="156"/>
      <c r="K7" s="156"/>
      <c r="L7" s="97"/>
      <c r="M7" s="97"/>
      <c r="N7" s="97"/>
      <c r="O7" s="97"/>
      <c r="P7" s="97"/>
      <c r="Q7" s="97"/>
      <c r="R7" s="97"/>
      <c r="S7" s="97"/>
      <c r="T7" s="97"/>
      <c r="U7" s="157" t="str">
        <f>[1]Paramétrage!I10</f>
        <v>RP - Recettes propres autres</v>
      </c>
      <c r="V7" s="158"/>
      <c r="W7" s="105">
        <f>ROUND(SUMIFS($U$13:$U$272,$H$13:$H$272,$U7,$Q$13:$Q$272,"&lt;&gt;Mut+ext"),0)</f>
        <v>0</v>
      </c>
      <c r="X7" s="104">
        <f ca="1">SUMIF($H$13:$H$292,$U7,$Y$13:$Y$245)</f>
        <v>0</v>
      </c>
      <c r="Y7" s="97"/>
      <c r="Z7" s="97"/>
      <c r="AA7" s="97"/>
      <c r="AB7" s="97"/>
      <c r="AC7" s="97"/>
      <c r="AD7" s="97"/>
    </row>
    <row r="8" spans="1:30" ht="61.5" x14ac:dyDescent="0.2">
      <c r="A8" s="103"/>
      <c r="B8" s="103"/>
      <c r="C8" s="103"/>
      <c r="D8" s="102"/>
      <c r="E8" s="102"/>
      <c r="F8" s="102"/>
      <c r="G8" s="102"/>
      <c r="H8" s="97"/>
      <c r="I8" s="101"/>
      <c r="J8" s="101"/>
      <c r="K8" s="101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</row>
    <row r="9" spans="1:30" ht="16.5" thickBot="1" x14ac:dyDescent="0.25">
      <c r="A9" s="100"/>
      <c r="B9" s="99"/>
      <c r="C9" s="99"/>
      <c r="D9" s="98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</row>
    <row r="10" spans="1:30" ht="105" x14ac:dyDescent="0.25">
      <c r="A10" s="91"/>
      <c r="B10" s="159" t="s">
        <v>75</v>
      </c>
      <c r="C10" s="160"/>
      <c r="D10" s="160"/>
      <c r="E10" s="160"/>
      <c r="F10" s="161"/>
      <c r="G10" s="148" t="s">
        <v>74</v>
      </c>
      <c r="H10" s="148" t="s">
        <v>73</v>
      </c>
      <c r="I10" s="163" t="s">
        <v>72</v>
      </c>
      <c r="J10" s="165" t="s">
        <v>71</v>
      </c>
      <c r="K10" s="165" t="s">
        <v>70</v>
      </c>
      <c r="L10" s="163" t="s">
        <v>69</v>
      </c>
      <c r="M10" s="148" t="s">
        <v>68</v>
      </c>
      <c r="N10" s="148" t="s">
        <v>67</v>
      </c>
      <c r="O10" s="165" t="s">
        <v>66</v>
      </c>
      <c r="P10" s="167" t="s">
        <v>65</v>
      </c>
      <c r="Q10" s="169" t="s">
        <v>64</v>
      </c>
      <c r="R10" s="167" t="s">
        <v>63</v>
      </c>
      <c r="S10" s="145"/>
      <c r="T10" s="171"/>
      <c r="U10" s="165" t="s">
        <v>62</v>
      </c>
      <c r="V10" s="96" t="s">
        <v>61</v>
      </c>
      <c r="W10" s="95" t="s">
        <v>60</v>
      </c>
      <c r="X10" s="95" t="s">
        <v>59</v>
      </c>
      <c r="Y10" s="94" t="s">
        <v>58</v>
      </c>
      <c r="Z10" s="144" t="s">
        <v>57</v>
      </c>
      <c r="AA10" s="145"/>
      <c r="AB10" s="145"/>
      <c r="AC10" s="148" t="s">
        <v>56</v>
      </c>
      <c r="AD10" s="150" t="s">
        <v>55</v>
      </c>
    </row>
    <row r="11" spans="1:30" ht="15.75" x14ac:dyDescent="0.25">
      <c r="A11" s="91"/>
      <c r="B11" s="93" t="s">
        <v>54</v>
      </c>
      <c r="C11" s="132" t="s">
        <v>53</v>
      </c>
      <c r="D11" s="152"/>
      <c r="E11" s="90" t="s">
        <v>52</v>
      </c>
      <c r="F11" s="90" t="s">
        <v>51</v>
      </c>
      <c r="G11" s="162"/>
      <c r="H11" s="162"/>
      <c r="I11" s="164"/>
      <c r="J11" s="166"/>
      <c r="K11" s="166"/>
      <c r="L11" s="164"/>
      <c r="M11" s="162"/>
      <c r="N11" s="149"/>
      <c r="O11" s="166"/>
      <c r="P11" s="168"/>
      <c r="Q11" s="170"/>
      <c r="R11" s="168"/>
      <c r="S11" s="147"/>
      <c r="T11" s="172"/>
      <c r="U11" s="166"/>
      <c r="V11" s="85">
        <f>V141+V272</f>
        <v>0</v>
      </c>
      <c r="W11" s="84">
        <f>W141+W272</f>
        <v>0</v>
      </c>
      <c r="X11" s="84">
        <f>X141+X272</f>
        <v>0</v>
      </c>
      <c r="Y11" s="92">
        <f>Y141+Y272</f>
        <v>0</v>
      </c>
      <c r="Z11" s="146"/>
      <c r="AA11" s="147"/>
      <c r="AB11" s="147"/>
      <c r="AC11" s="149"/>
      <c r="AD11" s="151"/>
    </row>
    <row r="12" spans="1:30" ht="15.75" x14ac:dyDescent="0.25">
      <c r="A12" s="91"/>
      <c r="B12" s="79"/>
      <c r="C12" s="88"/>
      <c r="D12" s="86"/>
      <c r="E12" s="90"/>
      <c r="F12" s="90"/>
      <c r="G12" s="90"/>
      <c r="H12" s="132" t="s">
        <v>50</v>
      </c>
      <c r="I12" s="133"/>
      <c r="J12" s="133"/>
      <c r="K12" s="133"/>
      <c r="L12" s="133"/>
      <c r="M12" s="133"/>
      <c r="N12" s="133"/>
      <c r="O12" s="133"/>
      <c r="P12" s="134"/>
      <c r="Q12" s="89"/>
      <c r="R12" s="88"/>
      <c r="S12" s="80"/>
      <c r="T12" s="87"/>
      <c r="U12" s="86"/>
      <c r="V12" s="85"/>
      <c r="W12" s="84"/>
      <c r="X12" s="83"/>
      <c r="Y12" s="82"/>
      <c r="Z12" s="81"/>
      <c r="AA12" s="80"/>
      <c r="AB12" s="80"/>
      <c r="AC12" s="79"/>
      <c r="AD12" s="78"/>
    </row>
    <row r="13" spans="1:30" ht="31.5" x14ac:dyDescent="0.2">
      <c r="B13" s="135" t="s">
        <v>49</v>
      </c>
      <c r="C13" s="136" t="s">
        <v>48</v>
      </c>
      <c r="D13" s="137"/>
      <c r="E13" s="142"/>
      <c r="F13" s="142" t="s">
        <v>11</v>
      </c>
      <c r="G13" s="68" t="s">
        <v>47</v>
      </c>
      <c r="H13" s="73" t="s">
        <v>35</v>
      </c>
      <c r="I13" s="72" t="s">
        <v>46</v>
      </c>
      <c r="J13" s="65" t="s">
        <v>33</v>
      </c>
      <c r="K13" s="71" t="s">
        <v>11</v>
      </c>
      <c r="L13" s="63"/>
      <c r="M13" s="62" t="s">
        <v>40</v>
      </c>
      <c r="N13" s="74">
        <v>9</v>
      </c>
      <c r="O13" s="69">
        <v>14</v>
      </c>
      <c r="P13" s="59">
        <v>40</v>
      </c>
      <c r="Q13" s="77" t="s">
        <v>31</v>
      </c>
      <c r="R13" s="130" t="s">
        <v>89</v>
      </c>
      <c r="S13" s="128"/>
      <c r="T13" s="131"/>
      <c r="U13" s="57">
        <f>IF(OR(P13="",M13=[1]Paramétrage!$C$10,M13=[1]Paramétrage!$C$13,M13=[1]Paramétrage!$C$17,M13=[1]Paramétrage!$C$20,M13=[1]Paramétrage!$C$24,M13=[1]Paramétrage!$C$27,AND(M13&lt;&gt;[1]Paramétrage!$C$9,Q13="Mut+ext")),0,ROUNDUP(O13/P13,0))</f>
        <v>0</v>
      </c>
      <c r="V13" s="56">
        <f>IF(OR(M13="",Q13="Mut+ext"),0,IF(VLOOKUP(M13,[1]Paramétrage!$C$6:$E$29,2,0)=0,0,IF(P13="","saisir capacité",N13*U13*VLOOKUP(M13,[1]Paramétrage!$C$6:$E$29,2,0))))</f>
        <v>0</v>
      </c>
      <c r="W13" s="55"/>
      <c r="X13" s="54">
        <f t="shared" ref="X13:X24" si="0">IF(OR(M13="",Q13="Mut+ext"),0,IF(ISERROR(V13+W13)=TRUE,V13,V13+W13))</f>
        <v>0</v>
      </c>
      <c r="Y13" s="53">
        <f>IF(OR(M13="",Q13="Mut+ext"),0,IF(ISERROR(W13+V13*VLOOKUP(M13,[1]Paramétrage!$C$6:$E$29,3,0))=TRUE,X13,W13+V13*VLOOKUP(M13,[1]Paramétrage!$C$6:$E$29,3,0)))</f>
        <v>0</v>
      </c>
      <c r="Z13" s="127" t="s">
        <v>39</v>
      </c>
      <c r="AA13" s="128"/>
      <c r="AB13" s="129"/>
      <c r="AC13" s="76"/>
      <c r="AD13" s="51"/>
    </row>
    <row r="14" spans="1:30" ht="31.5" x14ac:dyDescent="0.2">
      <c r="B14" s="135"/>
      <c r="C14" s="138"/>
      <c r="D14" s="139"/>
      <c r="E14" s="142"/>
      <c r="F14" s="142"/>
      <c r="G14" s="68" t="s">
        <v>45</v>
      </c>
      <c r="H14" s="73" t="s">
        <v>35</v>
      </c>
      <c r="I14" s="72" t="s">
        <v>44</v>
      </c>
      <c r="J14" s="65" t="s">
        <v>33</v>
      </c>
      <c r="K14" s="71" t="s">
        <v>11</v>
      </c>
      <c r="L14" s="63"/>
      <c r="M14" s="62" t="s">
        <v>40</v>
      </c>
      <c r="N14" s="74">
        <v>9</v>
      </c>
      <c r="O14" s="69">
        <v>14</v>
      </c>
      <c r="P14" s="59">
        <v>40</v>
      </c>
      <c r="Q14" s="58" t="s">
        <v>31</v>
      </c>
      <c r="R14" s="130" t="s">
        <v>89</v>
      </c>
      <c r="S14" s="128"/>
      <c r="T14" s="131"/>
      <c r="U14" s="57">
        <f>IF(OR(P14="",M14=[1]Paramétrage!$C$10,M14=[1]Paramétrage!$C$13,M14=[1]Paramétrage!$C$17,M14=[1]Paramétrage!$C$20,M14=[1]Paramétrage!$C$24,M14=[1]Paramétrage!$C$27,AND(M14&lt;&gt;[1]Paramétrage!$C$9,Q14="Mut+ext")),0,ROUNDUP(O14/P14,0))</f>
        <v>0</v>
      </c>
      <c r="V14" s="56">
        <f>IF(OR(M14="",Q14="Mut+ext"),0,IF(VLOOKUP(M14,[1]Paramétrage!$C$6:$E$29,2,0)=0,0,IF(P14="","saisir capacité",N14*U14*VLOOKUP(M14,[1]Paramétrage!$C$6:$E$29,2,0))))</f>
        <v>0</v>
      </c>
      <c r="W14" s="55"/>
      <c r="X14" s="54">
        <f t="shared" si="0"/>
        <v>0</v>
      </c>
      <c r="Y14" s="53">
        <f>IF(OR(M14="",Q14="Mut+ext"),0,IF(ISERROR(W14+V14*VLOOKUP(M14,[1]Paramétrage!$C$6:$E$29,3,0))=TRUE,X14,W14+V14*VLOOKUP(M14,[1]Paramétrage!$C$6:$E$29,3,0)))</f>
        <v>0</v>
      </c>
      <c r="Z14" s="153" t="s">
        <v>43</v>
      </c>
      <c r="AA14" s="154"/>
      <c r="AB14" s="155"/>
      <c r="AC14" s="52"/>
      <c r="AD14" s="51"/>
    </row>
    <row r="15" spans="1:30" ht="31.5" x14ac:dyDescent="0.2">
      <c r="B15" s="135"/>
      <c r="C15" s="138"/>
      <c r="D15" s="139"/>
      <c r="E15" s="142"/>
      <c r="F15" s="142"/>
      <c r="G15" s="68" t="s">
        <v>42</v>
      </c>
      <c r="H15" s="73" t="s">
        <v>35</v>
      </c>
      <c r="I15" s="72" t="s">
        <v>41</v>
      </c>
      <c r="J15" s="65" t="s">
        <v>33</v>
      </c>
      <c r="K15" s="71" t="s">
        <v>11</v>
      </c>
      <c r="L15" s="63"/>
      <c r="M15" s="62" t="s">
        <v>40</v>
      </c>
      <c r="N15" s="74">
        <v>9</v>
      </c>
      <c r="O15" s="69">
        <v>14</v>
      </c>
      <c r="P15" s="59">
        <v>40</v>
      </c>
      <c r="Q15" s="58" t="s">
        <v>31</v>
      </c>
      <c r="R15" s="130" t="s">
        <v>89</v>
      </c>
      <c r="S15" s="128"/>
      <c r="T15" s="131"/>
      <c r="U15" s="57">
        <f>IF(OR(P15="",M15=[1]Paramétrage!$C$10,M15=[1]Paramétrage!$C$13,M15=[1]Paramétrage!$C$17,M15=[1]Paramétrage!$C$20,M15=[1]Paramétrage!$C$24,M15=[1]Paramétrage!$C$27,AND(M15&lt;&gt;[1]Paramétrage!$C$9,Q15="Mut+ext")),0,ROUNDUP(O15/P15,0))</f>
        <v>0</v>
      </c>
      <c r="V15" s="56">
        <f>IF(OR(M15="",Q15="Mut+ext"),0,IF(VLOOKUP(M15,[1]Paramétrage!$C$6:$E$29,2,0)=0,0,IF(P15="","saisir capacité",N15*U15*VLOOKUP(M15,[1]Paramétrage!$C$6:$E$29,2,0))))</f>
        <v>0</v>
      </c>
      <c r="W15" s="55"/>
      <c r="X15" s="54">
        <f t="shared" si="0"/>
        <v>0</v>
      </c>
      <c r="Y15" s="53">
        <f>IF(OR(M15="",Q15="Mut+ext"),0,IF(ISERROR(W15+V15*VLOOKUP(M15,[1]Paramétrage!$C$6:$E$29,3,0))=TRUE,X15,W15+V15*VLOOKUP(M15,[1]Paramétrage!$C$6:$E$29,3,0)))</f>
        <v>0</v>
      </c>
      <c r="Z15" s="127" t="s">
        <v>39</v>
      </c>
      <c r="AA15" s="128"/>
      <c r="AB15" s="129"/>
      <c r="AC15" s="52"/>
      <c r="AD15" s="51"/>
    </row>
    <row r="16" spans="1:30" ht="15.75" x14ac:dyDescent="0.2">
      <c r="B16" s="135"/>
      <c r="C16" s="138"/>
      <c r="D16" s="139"/>
      <c r="E16" s="142"/>
      <c r="F16" s="142"/>
      <c r="G16" s="68"/>
      <c r="H16" s="73"/>
      <c r="I16" s="72"/>
      <c r="J16" s="65"/>
      <c r="K16" s="71"/>
      <c r="L16" s="63"/>
      <c r="M16" s="62"/>
      <c r="N16" s="74"/>
      <c r="O16" s="69"/>
      <c r="P16" s="59"/>
      <c r="Q16" s="58"/>
      <c r="R16" s="130"/>
      <c r="S16" s="128"/>
      <c r="T16" s="131"/>
      <c r="U16" s="57">
        <f>IF(OR(P16="",M16=[1]Paramétrage!$C$10,M16=[1]Paramétrage!$C$13,M16=[1]Paramétrage!$C$17,M16=[1]Paramétrage!$C$20,M16=[1]Paramétrage!$C$24,M16=[1]Paramétrage!$C$27,AND(M16&lt;&gt;[1]Paramétrage!$C$9,Q16="Mut+ext")),0,ROUNDUP(O16/P16,0))</f>
        <v>0</v>
      </c>
      <c r="V16" s="56">
        <f>IF(OR(M16="",Q16="Mut+ext"),0,IF(VLOOKUP(M16,[1]Paramétrage!$C$6:$E$29,2,0)=0,0,IF(P16="","saisir capacité",N16*U16*VLOOKUP(M16,[1]Paramétrage!$C$6:$E$29,2,0))))</f>
        <v>0</v>
      </c>
      <c r="W16" s="55"/>
      <c r="X16" s="54">
        <f t="shared" si="0"/>
        <v>0</v>
      </c>
      <c r="Y16" s="53">
        <f>IF(OR(M16="",Q16="Mut+ext"),0,IF(ISERROR(W16+V16*VLOOKUP(M16,[1]Paramétrage!$C$6:$E$29,3,0))=TRUE,X16,W16+V16*VLOOKUP(M16,[1]Paramétrage!$C$6:$E$29,3,0)))</f>
        <v>0</v>
      </c>
      <c r="Z16" s="127"/>
      <c r="AA16" s="128"/>
      <c r="AB16" s="129"/>
      <c r="AC16" s="75"/>
      <c r="AD16" s="51"/>
    </row>
    <row r="17" spans="2:30" ht="15.75" x14ac:dyDescent="0.2">
      <c r="B17" s="135"/>
      <c r="C17" s="138"/>
      <c r="D17" s="139"/>
      <c r="E17" s="142"/>
      <c r="F17" s="142"/>
      <c r="G17" s="68"/>
      <c r="H17" s="73"/>
      <c r="I17" s="72"/>
      <c r="J17" s="65"/>
      <c r="K17" s="71"/>
      <c r="L17" s="63"/>
      <c r="M17" s="62"/>
      <c r="N17" s="74"/>
      <c r="O17" s="69"/>
      <c r="P17" s="59"/>
      <c r="Q17" s="58"/>
      <c r="R17" s="130"/>
      <c r="S17" s="128"/>
      <c r="T17" s="131"/>
      <c r="U17" s="57">
        <f>IF(OR(P17="",M17=[1]Paramétrage!$C$10,M17=[1]Paramétrage!$C$13,M17=[1]Paramétrage!$C$17,M17=[1]Paramétrage!$C$20,M17=[1]Paramétrage!$C$24,M17=[1]Paramétrage!$C$27,AND(M17&lt;&gt;[1]Paramétrage!$C$9,Q17="Mut+ext")),0,ROUNDUP(O17/P17,0))</f>
        <v>0</v>
      </c>
      <c r="V17" s="56">
        <f>IF(OR(M17="",Q17="Mut+ext"),0,IF(VLOOKUP(M17,[1]Paramétrage!$C$6:$E$29,2,0)=0,0,IF(P17="","saisir capacité",N17*U17*VLOOKUP(M17,[1]Paramétrage!$C$6:$E$29,2,0))))</f>
        <v>0</v>
      </c>
      <c r="W17" s="55"/>
      <c r="X17" s="54">
        <f t="shared" si="0"/>
        <v>0</v>
      </c>
      <c r="Y17" s="53">
        <f>IF(OR(M17="",Q17="Mut+ext"),0,IF(ISERROR(W17+V17*VLOOKUP(M17,[1]Paramétrage!$C$6:$E$29,3,0))=TRUE,X17,W17+V17*VLOOKUP(M17,[1]Paramétrage!$C$6:$E$29,3,0)))</f>
        <v>0</v>
      </c>
      <c r="Z17" s="127"/>
      <c r="AA17" s="128"/>
      <c r="AB17" s="129"/>
      <c r="AC17" s="52"/>
      <c r="AD17" s="51"/>
    </row>
    <row r="18" spans="2:30" ht="15.75" x14ac:dyDescent="0.2">
      <c r="B18" s="135"/>
      <c r="C18" s="138"/>
      <c r="D18" s="139"/>
      <c r="E18" s="142"/>
      <c r="F18" s="142"/>
      <c r="G18" s="68"/>
      <c r="H18" s="67"/>
      <c r="I18" s="66"/>
      <c r="J18" s="65"/>
      <c r="K18" s="64"/>
      <c r="L18" s="63"/>
      <c r="M18" s="62"/>
      <c r="N18" s="61"/>
      <c r="O18" s="70"/>
      <c r="P18" s="59"/>
      <c r="Q18" s="58"/>
      <c r="R18" s="130"/>
      <c r="S18" s="128"/>
      <c r="T18" s="131"/>
      <c r="U18" s="57">
        <f>IF(OR(P18="",M18=[1]Paramétrage!$C$10,M18=[1]Paramétrage!$C$13,M18=[1]Paramétrage!$C$17,M18=[1]Paramétrage!$C$20,M18=[1]Paramétrage!$C$24,M18=[1]Paramétrage!$C$27,AND(M18&lt;&gt;[1]Paramétrage!$C$9,Q18="Mut+ext")),0,ROUNDUP(O18/P18,0))</f>
        <v>0</v>
      </c>
      <c r="V18" s="56">
        <f>IF(OR(M18="",Q18="Mut+ext"),0,IF(VLOOKUP(M18,[1]Paramétrage!$C$6:$E$29,2,0)=0,0,IF(P18="","saisir capacité",N18*U18*VLOOKUP(M18,[1]Paramétrage!$C$6:$E$29,2,0))))</f>
        <v>0</v>
      </c>
      <c r="W18" s="55"/>
      <c r="X18" s="54">
        <f t="shared" si="0"/>
        <v>0</v>
      </c>
      <c r="Y18" s="53">
        <f>IF(OR(M18="",Q18="Mut+ext"),0,IF(ISERROR(W18+V18*VLOOKUP(M18,[1]Paramétrage!$C$6:$E$29,3,0))=TRUE,X18,W18+V18*VLOOKUP(M18,[1]Paramétrage!$C$6:$E$29,3,0)))</f>
        <v>0</v>
      </c>
      <c r="Z18" s="127"/>
      <c r="AA18" s="128"/>
      <c r="AB18" s="129"/>
      <c r="AC18" s="52"/>
      <c r="AD18" s="51"/>
    </row>
    <row r="19" spans="2:30" ht="15.75" x14ac:dyDescent="0.2">
      <c r="B19" s="135"/>
      <c r="C19" s="138"/>
      <c r="D19" s="139"/>
      <c r="E19" s="142"/>
      <c r="F19" s="142"/>
      <c r="G19" s="68"/>
      <c r="H19" s="67"/>
      <c r="I19" s="66"/>
      <c r="J19" s="65"/>
      <c r="K19" s="64"/>
      <c r="L19" s="63"/>
      <c r="M19" s="62"/>
      <c r="N19" s="61"/>
      <c r="O19" s="69"/>
      <c r="P19" s="59"/>
      <c r="Q19" s="58"/>
      <c r="R19" s="130"/>
      <c r="S19" s="128"/>
      <c r="T19" s="131"/>
      <c r="U19" s="57">
        <f>IF(OR(P19="",M19=[1]Paramétrage!$C$10,M19=[1]Paramétrage!$C$13,M19=[1]Paramétrage!$C$17,M19=[1]Paramétrage!$C$20,M19=[1]Paramétrage!$C$24,M19=[1]Paramétrage!$C$27,AND(M19&lt;&gt;[1]Paramétrage!$C$9,Q19="Mut+ext")),0,ROUNDUP(O19/P19,0))</f>
        <v>0</v>
      </c>
      <c r="V19" s="56">
        <f>IF(OR(M19="",Q19="Mut+ext"),0,IF(VLOOKUP(M19,[1]Paramétrage!$C$6:$E$29,2,0)=0,0,IF(P19="","saisir capacité",N19*U19*VLOOKUP(M19,[1]Paramétrage!$C$6:$E$29,2,0))))</f>
        <v>0</v>
      </c>
      <c r="W19" s="55"/>
      <c r="X19" s="54">
        <f t="shared" si="0"/>
        <v>0</v>
      </c>
      <c r="Y19" s="53">
        <f>IF(OR(M19="",Q19="Mut+ext"),0,IF(ISERROR(W19+V19*VLOOKUP(M19,[1]Paramétrage!$C$6:$E$29,3,0))=TRUE,X19,W19+V19*VLOOKUP(M19,[1]Paramétrage!$C$6:$E$29,3,0)))</f>
        <v>0</v>
      </c>
      <c r="Z19" s="127"/>
      <c r="AA19" s="128"/>
      <c r="AB19" s="129"/>
      <c r="AC19" s="52"/>
      <c r="AD19" s="51"/>
    </row>
    <row r="20" spans="2:30" ht="15.75" x14ac:dyDescent="0.2">
      <c r="B20" s="135"/>
      <c r="C20" s="138"/>
      <c r="D20" s="139"/>
      <c r="E20" s="142"/>
      <c r="F20" s="142"/>
      <c r="G20" s="68"/>
      <c r="H20" s="67"/>
      <c r="I20" s="66"/>
      <c r="J20" s="65"/>
      <c r="K20" s="64"/>
      <c r="L20" s="63"/>
      <c r="M20" s="62"/>
      <c r="N20" s="61"/>
      <c r="O20" s="60"/>
      <c r="P20" s="59"/>
      <c r="Q20" s="58"/>
      <c r="R20" s="130"/>
      <c r="S20" s="128"/>
      <c r="T20" s="131"/>
      <c r="U20" s="57">
        <f>IF(OR(P20="",M20=[1]Paramétrage!$C$10,M20=[1]Paramétrage!$C$13,M20=[1]Paramétrage!$C$17,M20=[1]Paramétrage!$C$20,M20=[1]Paramétrage!$C$24,M20=[1]Paramétrage!$C$27,AND(M20&lt;&gt;[1]Paramétrage!$C$9,Q20="Mut+ext")),0,ROUNDUP(O20/P20,0))</f>
        <v>0</v>
      </c>
      <c r="V20" s="56">
        <f>IF(OR(M20="",Q20="Mut+ext"),0,IF(VLOOKUP(M20,[1]Paramétrage!$C$6:$E$29,2,0)=0,0,IF(P20="","saisir capacité",N20*U20*VLOOKUP(M20,[1]Paramétrage!$C$6:$E$29,2,0))))</f>
        <v>0</v>
      </c>
      <c r="W20" s="55"/>
      <c r="X20" s="54">
        <f t="shared" si="0"/>
        <v>0</v>
      </c>
      <c r="Y20" s="53">
        <f>IF(OR(M20="",Q20="Mut+ext"),0,IF(ISERROR(W20+V20*VLOOKUP(M20,[1]Paramétrage!$C$6:$E$29,3,0))=TRUE,X20,W20+V20*VLOOKUP(M20,[1]Paramétrage!$C$6:$E$29,3,0)))</f>
        <v>0</v>
      </c>
      <c r="Z20" s="127"/>
      <c r="AA20" s="128"/>
      <c r="AB20" s="129"/>
      <c r="AC20" s="52"/>
      <c r="AD20" s="51"/>
    </row>
    <row r="21" spans="2:30" ht="15.75" x14ac:dyDescent="0.2">
      <c r="B21" s="135"/>
      <c r="C21" s="138"/>
      <c r="D21" s="139"/>
      <c r="E21" s="142"/>
      <c r="F21" s="142"/>
      <c r="G21" s="68"/>
      <c r="H21" s="73"/>
      <c r="I21" s="72"/>
      <c r="J21" s="65"/>
      <c r="K21" s="71"/>
      <c r="L21" s="63"/>
      <c r="M21" s="62"/>
      <c r="N21" s="74"/>
      <c r="O21" s="69"/>
      <c r="P21" s="59"/>
      <c r="Q21" s="58"/>
      <c r="R21" s="130"/>
      <c r="S21" s="128"/>
      <c r="T21" s="131"/>
      <c r="U21" s="57">
        <f>IF(OR(P21="",M21=[1]Paramétrage!$C$10,M21=[1]Paramétrage!$C$13,M21=[1]Paramétrage!$C$17,M21=[1]Paramétrage!$C$20,M21=[1]Paramétrage!$C$24,M21=[1]Paramétrage!$C$27,AND(M21&lt;&gt;[1]Paramétrage!$C$9,Q21="Mut+ext")),0,ROUNDUP(O21/P21,0))</f>
        <v>0</v>
      </c>
      <c r="V21" s="56">
        <f>IF(OR(M21="",Q21="Mut+ext"),0,IF(VLOOKUP(M21,[1]Paramétrage!$C$6:$E$29,2,0)=0,0,IF(P21="","saisir capacité",N21*U21*VLOOKUP(M21,[1]Paramétrage!$C$6:$E$29,2,0))))</f>
        <v>0</v>
      </c>
      <c r="W21" s="55"/>
      <c r="X21" s="54">
        <f t="shared" si="0"/>
        <v>0</v>
      </c>
      <c r="Y21" s="53">
        <f>IF(OR(M21="",Q21="Mut+ext"),0,IF(ISERROR(W21+V21*VLOOKUP(M21,[1]Paramétrage!$C$6:$E$29,3,0))=TRUE,X21,W21+V21*VLOOKUP(M21,[1]Paramétrage!$C$6:$E$29,3,0)))</f>
        <v>0</v>
      </c>
      <c r="Z21" s="127"/>
      <c r="AA21" s="128"/>
      <c r="AB21" s="129"/>
      <c r="AC21" s="52"/>
      <c r="AD21" s="51"/>
    </row>
    <row r="22" spans="2:30" ht="15.75" x14ac:dyDescent="0.2">
      <c r="B22" s="135"/>
      <c r="C22" s="138"/>
      <c r="D22" s="139"/>
      <c r="E22" s="142"/>
      <c r="F22" s="142"/>
      <c r="G22" s="68"/>
      <c r="H22" s="67"/>
      <c r="I22" s="66"/>
      <c r="J22" s="65"/>
      <c r="K22" s="64"/>
      <c r="L22" s="63"/>
      <c r="M22" s="62"/>
      <c r="N22" s="61"/>
      <c r="O22" s="70"/>
      <c r="P22" s="59"/>
      <c r="Q22" s="58"/>
      <c r="R22" s="130"/>
      <c r="S22" s="128"/>
      <c r="T22" s="131"/>
      <c r="U22" s="57">
        <f>IF(OR(P22="",M22=[1]Paramétrage!$C$10,M22=[1]Paramétrage!$C$13,M22=[1]Paramétrage!$C$17,M22=[1]Paramétrage!$C$20,M22=[1]Paramétrage!$C$24,M22=[1]Paramétrage!$C$27,AND(M22&lt;&gt;[1]Paramétrage!$C$9,Q22="Mut+ext")),0,ROUNDUP(O22/P22,0))</f>
        <v>0</v>
      </c>
      <c r="V22" s="56">
        <f>IF(OR(M22="",Q22="Mut+ext"),0,IF(VLOOKUP(M22,[1]Paramétrage!$C$6:$E$29,2,0)=0,0,IF(P22="","saisir capacité",N22*U22*VLOOKUP(M22,[1]Paramétrage!$C$6:$E$29,2,0))))</f>
        <v>0</v>
      </c>
      <c r="W22" s="55"/>
      <c r="X22" s="54">
        <f t="shared" si="0"/>
        <v>0</v>
      </c>
      <c r="Y22" s="53">
        <f>IF(OR(M22="",Q22="Mut+ext"),0,IF(ISERROR(W22+V22*VLOOKUP(M22,[1]Paramétrage!$C$6:$E$29,3,0))=TRUE,X22,W22+V22*VLOOKUP(M22,[1]Paramétrage!$C$6:$E$29,3,0)))</f>
        <v>0</v>
      </c>
      <c r="Z22" s="127"/>
      <c r="AA22" s="128"/>
      <c r="AB22" s="129"/>
      <c r="AC22" s="52"/>
      <c r="AD22" s="51"/>
    </row>
    <row r="23" spans="2:30" ht="15.75" x14ac:dyDescent="0.2">
      <c r="B23" s="135"/>
      <c r="C23" s="138"/>
      <c r="D23" s="139"/>
      <c r="E23" s="142"/>
      <c r="F23" s="142"/>
      <c r="G23" s="68"/>
      <c r="H23" s="67"/>
      <c r="I23" s="66"/>
      <c r="J23" s="65"/>
      <c r="K23" s="64"/>
      <c r="L23" s="63"/>
      <c r="M23" s="62"/>
      <c r="N23" s="61"/>
      <c r="O23" s="69"/>
      <c r="P23" s="59"/>
      <c r="Q23" s="58"/>
      <c r="R23" s="130"/>
      <c r="S23" s="128"/>
      <c r="T23" s="131"/>
      <c r="U23" s="57">
        <f>IF(OR(P23="",M23=[1]Paramétrage!$C$10,M23=[1]Paramétrage!$C$13,M23=[1]Paramétrage!$C$17,M23=[1]Paramétrage!$C$20,M23=[1]Paramétrage!$C$24,M23=[1]Paramétrage!$C$27,AND(M23&lt;&gt;[1]Paramétrage!$C$9,Q23="Mut+ext")),0,ROUNDUP(O23/P23,0))</f>
        <v>0</v>
      </c>
      <c r="V23" s="56">
        <f>IF(OR(M23="",Q23="Mut+ext"),0,IF(VLOOKUP(M23,[1]Paramétrage!$C$6:$E$29,2,0)=0,0,IF(P23="","saisir capacité",N23*U23*VLOOKUP(M23,[1]Paramétrage!$C$6:$E$29,2,0))))</f>
        <v>0</v>
      </c>
      <c r="W23" s="55"/>
      <c r="X23" s="54">
        <f t="shared" si="0"/>
        <v>0</v>
      </c>
      <c r="Y23" s="53">
        <f>IF(OR(M23="",Q23="Mut+ext"),0,IF(ISERROR(W23+V23*VLOOKUP(M23,[1]Paramétrage!$C$6:$E$29,3,0))=TRUE,X23,W23+V23*VLOOKUP(M23,[1]Paramétrage!$C$6:$E$29,3,0)))</f>
        <v>0</v>
      </c>
      <c r="Z23" s="127"/>
      <c r="AA23" s="128"/>
      <c r="AB23" s="129"/>
      <c r="AC23" s="52"/>
      <c r="AD23" s="51"/>
    </row>
    <row r="24" spans="2:30" ht="15.75" x14ac:dyDescent="0.2">
      <c r="B24" s="135"/>
      <c r="C24" s="140"/>
      <c r="D24" s="141"/>
      <c r="E24" s="143"/>
      <c r="F24" s="143"/>
      <c r="G24" s="68"/>
      <c r="H24" s="67"/>
      <c r="I24" s="66"/>
      <c r="J24" s="65"/>
      <c r="K24" s="64"/>
      <c r="L24" s="63"/>
      <c r="M24" s="62"/>
      <c r="N24" s="61"/>
      <c r="O24" s="60"/>
      <c r="P24" s="59"/>
      <c r="Q24" s="58"/>
      <c r="R24" s="130"/>
      <c r="S24" s="128"/>
      <c r="T24" s="131"/>
      <c r="U24" s="57">
        <f>IF(OR(P24="",M24=[1]Paramétrage!$C$10,M24=[1]Paramétrage!$C$13,M24=[1]Paramétrage!$C$17,M24=[1]Paramétrage!$C$20,M24=[1]Paramétrage!$C$24,M24=[1]Paramétrage!$C$27,AND(M24&lt;&gt;[1]Paramétrage!$C$9,Q24="Mut+ext")),0,ROUNDUP(O24/P24,0))</f>
        <v>0</v>
      </c>
      <c r="V24" s="56">
        <f>IF(OR(M24="",Q24="Mut+ext"),0,IF(VLOOKUP(M24,[1]Paramétrage!$C$6:$E$29,2,0)=0,0,IF(P24="","saisir capacité",N24*U24*VLOOKUP(M24,[1]Paramétrage!$C$6:$E$29,2,0))))</f>
        <v>0</v>
      </c>
      <c r="W24" s="55"/>
      <c r="X24" s="54">
        <f t="shared" si="0"/>
        <v>0</v>
      </c>
      <c r="Y24" s="53">
        <f>IF(OR(M24="",Q24="Mut+ext"),0,IF(ISERROR(W24+V24*VLOOKUP(M24,[1]Paramétrage!$C$6:$E$29,3,0))=TRUE,X24,W24+V24*VLOOKUP(M24,[1]Paramétrage!$C$6:$E$29,3,0)))</f>
        <v>0</v>
      </c>
      <c r="Z24" s="127"/>
      <c r="AA24" s="128"/>
      <c r="AB24" s="129"/>
      <c r="AC24" s="52"/>
      <c r="AD24" s="51"/>
    </row>
    <row r="25" spans="2:30" ht="15.75" x14ac:dyDescent="0.2">
      <c r="B25" s="135"/>
      <c r="C25" s="50"/>
      <c r="D25" s="1"/>
      <c r="E25" s="49"/>
      <c r="F25" s="49"/>
      <c r="G25" s="49"/>
      <c r="H25" s="48"/>
      <c r="I25" s="47"/>
      <c r="J25" s="46"/>
      <c r="K25" s="45"/>
      <c r="L25" s="44"/>
      <c r="M25" s="43"/>
      <c r="N25" s="42">
        <v>18</v>
      </c>
      <c r="O25" s="41"/>
      <c r="P25" s="41"/>
      <c r="Q25" s="40"/>
      <c r="R25" s="39"/>
      <c r="S25" s="39"/>
      <c r="T25" s="38"/>
      <c r="U25" s="37"/>
      <c r="V25" s="36">
        <f>SUM(V13:V24)</f>
        <v>0</v>
      </c>
      <c r="W25" s="35">
        <f>SUM(W13:W24)</f>
        <v>0</v>
      </c>
      <c r="X25" s="34">
        <f>SUM(X13:X24)</f>
        <v>0</v>
      </c>
      <c r="Y25" s="33">
        <f>SUM(Y13:Y24)</f>
        <v>0</v>
      </c>
      <c r="Z25" s="32"/>
      <c r="AA25" s="31"/>
      <c r="AB25" s="30"/>
      <c r="AC25" s="29"/>
      <c r="AD25" s="28"/>
    </row>
    <row r="26" spans="2:30" ht="31.5" x14ac:dyDescent="0.2">
      <c r="B26" s="135" t="s">
        <v>38</v>
      </c>
      <c r="C26" s="136" t="s">
        <v>37</v>
      </c>
      <c r="D26" s="137"/>
      <c r="E26" s="142"/>
      <c r="F26" s="142" t="s">
        <v>11</v>
      </c>
      <c r="G26" s="68" t="s">
        <v>36</v>
      </c>
      <c r="H26" s="73" t="s">
        <v>35</v>
      </c>
      <c r="I26" s="72" t="s">
        <v>34</v>
      </c>
      <c r="J26" s="65" t="s">
        <v>33</v>
      </c>
      <c r="K26" s="71" t="s">
        <v>11</v>
      </c>
      <c r="L26" s="63"/>
      <c r="M26" s="62" t="s">
        <v>32</v>
      </c>
      <c r="N26" s="74">
        <v>3</v>
      </c>
      <c r="O26" s="69">
        <v>14</v>
      </c>
      <c r="P26" s="59">
        <v>80</v>
      </c>
      <c r="Q26" s="58" t="s">
        <v>31</v>
      </c>
      <c r="R26" s="130" t="s">
        <v>30</v>
      </c>
      <c r="S26" s="128"/>
      <c r="T26" s="131"/>
      <c r="U26" s="57">
        <f>IF(OR(P26="",M26=[1]Paramétrage!$C$10,M26=[1]Paramétrage!$C$13,M26=[1]Paramétrage!$C$17,M26=[1]Paramétrage!$C$20,M26=[1]Paramétrage!$C$24,M26=[1]Paramétrage!$C$27,AND(M26&lt;&gt;[1]Paramétrage!$C$9,Q26="Mut+ext")),0,ROUNDUP(O26/P26,0))</f>
        <v>0</v>
      </c>
      <c r="V26" s="56">
        <v>3</v>
      </c>
      <c r="W26" s="55"/>
      <c r="X26" s="54">
        <v>3</v>
      </c>
      <c r="Y26" s="53">
        <v>3</v>
      </c>
      <c r="Z26" s="127"/>
      <c r="AA26" s="128"/>
      <c r="AB26" s="129"/>
      <c r="AC26" s="52"/>
      <c r="AD26" s="51"/>
    </row>
    <row r="27" spans="2:30" ht="15.75" x14ac:dyDescent="0.2">
      <c r="B27" s="135"/>
      <c r="C27" s="138"/>
      <c r="D27" s="139"/>
      <c r="E27" s="142"/>
      <c r="F27" s="142"/>
      <c r="G27" s="68"/>
      <c r="H27" s="73"/>
      <c r="I27" s="72"/>
      <c r="J27" s="65"/>
      <c r="K27" s="71"/>
      <c r="L27" s="63"/>
      <c r="M27" s="62"/>
      <c r="N27" s="74"/>
      <c r="O27" s="69"/>
      <c r="P27" s="59"/>
      <c r="Q27" s="58"/>
      <c r="R27" s="130"/>
      <c r="S27" s="128"/>
      <c r="T27" s="131"/>
      <c r="U27" s="57">
        <f>IF(OR(P27="",M27=[1]Paramétrage!$C$10,M27=[1]Paramétrage!$C$13,M27=[1]Paramétrage!$C$17,M27=[1]Paramétrage!$C$20,M27=[1]Paramétrage!$C$24,M27=[1]Paramétrage!$C$27,AND(M27&lt;&gt;[1]Paramétrage!$C$9,Q27="Mut+ext")),0,ROUNDUP(O27/P27,0))</f>
        <v>0</v>
      </c>
      <c r="V27" s="56">
        <f>IF(OR(M27="",Q27="Mut+ext"),0,IF(VLOOKUP(M27,[1]Paramétrage!$C$6:$E$29,2,0)=0,0,IF(P27="","saisir capacité",N27*U27*VLOOKUP(M27,[1]Paramétrage!$C$6:$E$29,2,0))))</f>
        <v>0</v>
      </c>
      <c r="W27" s="55"/>
      <c r="X27" s="54">
        <f t="shared" ref="X27:X35" si="1">IF(OR(M27="",Q27="Mut+ext"),0,IF(ISERROR(V27+W27)=TRUE,V27,V27+W27))</f>
        <v>0</v>
      </c>
      <c r="Y27" s="53">
        <f>IF(OR(M27="",Q27="Mut+ext"),0,IF(ISERROR(W27+V27*VLOOKUP(M27,[1]Paramétrage!$C$6:$E$29,3,0))=TRUE,X27,W27+V27*VLOOKUP(M27,[1]Paramétrage!$C$6:$E$29,3,0)))</f>
        <v>0</v>
      </c>
      <c r="Z27" s="127"/>
      <c r="AA27" s="128"/>
      <c r="AB27" s="129"/>
      <c r="AC27" s="75"/>
      <c r="AD27" s="51"/>
    </row>
    <row r="28" spans="2:30" ht="15.75" x14ac:dyDescent="0.2">
      <c r="B28" s="135"/>
      <c r="C28" s="138"/>
      <c r="D28" s="139"/>
      <c r="E28" s="142"/>
      <c r="F28" s="142"/>
      <c r="G28" s="68"/>
      <c r="H28" s="73"/>
      <c r="I28" s="72"/>
      <c r="J28" s="65"/>
      <c r="K28" s="71"/>
      <c r="L28" s="63"/>
      <c r="M28" s="62"/>
      <c r="N28" s="74"/>
      <c r="O28" s="69"/>
      <c r="P28" s="59"/>
      <c r="Q28" s="58"/>
      <c r="R28" s="130"/>
      <c r="S28" s="128"/>
      <c r="T28" s="131"/>
      <c r="U28" s="57">
        <f>IF(OR(P28="",M28=[1]Paramétrage!$C$10,M28=[1]Paramétrage!$C$13,M28=[1]Paramétrage!$C$17,M28=[1]Paramétrage!$C$20,M28=[1]Paramétrage!$C$24,M28=[1]Paramétrage!$C$27,AND(M28&lt;&gt;[1]Paramétrage!$C$9,Q28="Mut+ext")),0,ROUNDUP(O28/P28,0))</f>
        <v>0</v>
      </c>
      <c r="V28" s="56">
        <f>IF(OR(M28="",Q28="Mut+ext"),0,IF(VLOOKUP(M28,[1]Paramétrage!$C$6:$E$29,2,0)=0,0,IF(P28="","saisir capacité",N28*U28*VLOOKUP(M28,[1]Paramétrage!$C$6:$E$29,2,0))))</f>
        <v>0</v>
      </c>
      <c r="W28" s="55"/>
      <c r="X28" s="54">
        <f t="shared" si="1"/>
        <v>0</v>
      </c>
      <c r="Y28" s="53">
        <f>IF(OR(M28="",Q28="Mut+ext"),0,IF(ISERROR(W28+V28*VLOOKUP(M28,[1]Paramétrage!$C$6:$E$29,3,0))=TRUE,X28,W28+V28*VLOOKUP(M28,[1]Paramétrage!$C$6:$E$29,3,0)))</f>
        <v>0</v>
      </c>
      <c r="Z28" s="127"/>
      <c r="AA28" s="128"/>
      <c r="AB28" s="129"/>
      <c r="AC28" s="52"/>
      <c r="AD28" s="51"/>
    </row>
    <row r="29" spans="2:30" ht="15.75" x14ac:dyDescent="0.2">
      <c r="B29" s="135"/>
      <c r="C29" s="138"/>
      <c r="D29" s="139"/>
      <c r="E29" s="142"/>
      <c r="F29" s="142"/>
      <c r="G29" s="68"/>
      <c r="H29" s="73"/>
      <c r="I29" s="72"/>
      <c r="J29" s="65"/>
      <c r="K29" s="71"/>
      <c r="L29" s="63"/>
      <c r="M29" s="62"/>
      <c r="N29" s="61"/>
      <c r="O29" s="70"/>
      <c r="P29" s="59"/>
      <c r="Q29" s="58"/>
      <c r="R29" s="130"/>
      <c r="S29" s="128"/>
      <c r="T29" s="131"/>
      <c r="U29" s="57">
        <f>IF(OR(P29="",M29=[1]Paramétrage!$C$10,M29=[1]Paramétrage!$C$13,M29=[1]Paramétrage!$C$17,M29=[1]Paramétrage!$C$20,M29=[1]Paramétrage!$C$24,M29=[1]Paramétrage!$C$27,AND(M29&lt;&gt;[1]Paramétrage!$C$9,Q29="Mut+ext")),0,ROUNDUP(O29/P29,0))</f>
        <v>0</v>
      </c>
      <c r="V29" s="56">
        <f>IF(OR(M29="",Q29="Mut+ext"),0,IF(VLOOKUP(M29,[1]Paramétrage!$C$6:$E$29,2,0)=0,0,IF(P29="","saisir capacité",N29*U29*VLOOKUP(M29,[1]Paramétrage!$C$6:$E$29,2,0))))</f>
        <v>0</v>
      </c>
      <c r="W29" s="55"/>
      <c r="X29" s="54">
        <f t="shared" si="1"/>
        <v>0</v>
      </c>
      <c r="Y29" s="53">
        <f>IF(OR(M29="",Q29="Mut+ext"),0,IF(ISERROR(W29+V29*VLOOKUP(M29,[1]Paramétrage!$C$6:$E$29,3,0))=TRUE,X29,W29+V29*VLOOKUP(M29,[1]Paramétrage!$C$6:$E$29,3,0)))</f>
        <v>0</v>
      </c>
      <c r="Z29" s="127"/>
      <c r="AA29" s="128"/>
      <c r="AB29" s="129"/>
      <c r="AC29" s="52"/>
      <c r="AD29" s="51"/>
    </row>
    <row r="30" spans="2:30" ht="15.75" x14ac:dyDescent="0.2">
      <c r="B30" s="135"/>
      <c r="C30" s="138"/>
      <c r="D30" s="139"/>
      <c r="E30" s="142"/>
      <c r="F30" s="142"/>
      <c r="G30" s="68"/>
      <c r="H30" s="67"/>
      <c r="I30" s="66"/>
      <c r="J30" s="65"/>
      <c r="K30" s="64"/>
      <c r="L30" s="63"/>
      <c r="M30" s="62"/>
      <c r="N30" s="61"/>
      <c r="O30" s="69"/>
      <c r="P30" s="59"/>
      <c r="Q30" s="58"/>
      <c r="R30" s="130"/>
      <c r="S30" s="128"/>
      <c r="T30" s="131"/>
      <c r="U30" s="57">
        <f>IF(OR(P30="",M30=[1]Paramétrage!$C$10,M30=[1]Paramétrage!$C$13,M30=[1]Paramétrage!$C$17,M30=[1]Paramétrage!$C$20,M30=[1]Paramétrage!$C$24,M30=[1]Paramétrage!$C$27,AND(M30&lt;&gt;[1]Paramétrage!$C$9,Q30="Mut+ext")),0,ROUNDUP(O30/P30,0))</f>
        <v>0</v>
      </c>
      <c r="V30" s="56">
        <f>IF(OR(M30="",Q30="Mut+ext"),0,IF(VLOOKUP(M30,[1]Paramétrage!$C$6:$E$29,2,0)=0,0,IF(P30="","saisir capacité",N30*U30*VLOOKUP(M30,[1]Paramétrage!$C$6:$E$29,2,0))))</f>
        <v>0</v>
      </c>
      <c r="W30" s="55"/>
      <c r="X30" s="54">
        <f t="shared" si="1"/>
        <v>0</v>
      </c>
      <c r="Y30" s="53">
        <f>IF(OR(M30="",Q30="Mut+ext"),0,IF(ISERROR(W30+V30*VLOOKUP(M30,[1]Paramétrage!$C$6:$E$29,3,0))=TRUE,X30,W30+V30*VLOOKUP(M30,[1]Paramétrage!$C$6:$E$29,3,0)))</f>
        <v>0</v>
      </c>
      <c r="Z30" s="127"/>
      <c r="AA30" s="128"/>
      <c r="AB30" s="129"/>
      <c r="AC30" s="52"/>
      <c r="AD30" s="51"/>
    </row>
    <row r="31" spans="2:30" ht="15.75" x14ac:dyDescent="0.2">
      <c r="B31" s="135"/>
      <c r="C31" s="138"/>
      <c r="D31" s="139"/>
      <c r="E31" s="142"/>
      <c r="F31" s="142"/>
      <c r="G31" s="68"/>
      <c r="H31" s="73"/>
      <c r="I31" s="72"/>
      <c r="J31" s="65"/>
      <c r="K31" s="71"/>
      <c r="L31" s="63"/>
      <c r="M31" s="62"/>
      <c r="N31" s="74"/>
      <c r="O31" s="69"/>
      <c r="P31" s="59"/>
      <c r="Q31" s="58"/>
      <c r="R31" s="130"/>
      <c r="S31" s="128"/>
      <c r="T31" s="131"/>
      <c r="U31" s="57">
        <f>IF(OR(P31="",M31=[1]Paramétrage!$C$10,M31=[1]Paramétrage!$C$13,M31=[1]Paramétrage!$C$17,M31=[1]Paramétrage!$C$20,M31=[1]Paramétrage!$C$24,M31=[1]Paramétrage!$C$27,AND(M31&lt;&gt;[1]Paramétrage!$C$9,Q31="Mut+ext")),0,ROUNDUP(O31/P31,0))</f>
        <v>0</v>
      </c>
      <c r="V31" s="56">
        <f>IF(OR(M31="",Q31="Mut+ext"),0,IF(VLOOKUP(M31,[1]Paramétrage!$C$6:$E$29,2,0)=0,0,IF(P31="","saisir capacité",N31*U31*VLOOKUP(M31,[1]Paramétrage!$C$6:$E$29,2,0))))</f>
        <v>0</v>
      </c>
      <c r="W31" s="55"/>
      <c r="X31" s="54">
        <f t="shared" si="1"/>
        <v>0</v>
      </c>
      <c r="Y31" s="53">
        <f>IF(OR(M31="",Q31="Mut+ext"),0,IF(ISERROR(W31+V31*VLOOKUP(M31,[1]Paramétrage!$C$6:$E$29,3,0))=TRUE,X31,W31+V31*VLOOKUP(M31,[1]Paramétrage!$C$6:$E$29,3,0)))</f>
        <v>0</v>
      </c>
      <c r="Z31" s="127"/>
      <c r="AA31" s="128"/>
      <c r="AB31" s="129"/>
      <c r="AC31" s="75"/>
      <c r="AD31" s="51"/>
    </row>
    <row r="32" spans="2:30" ht="15.75" x14ac:dyDescent="0.2">
      <c r="B32" s="135"/>
      <c r="C32" s="138"/>
      <c r="D32" s="139"/>
      <c r="E32" s="142"/>
      <c r="F32" s="142"/>
      <c r="G32" s="68"/>
      <c r="H32" s="73"/>
      <c r="I32" s="72"/>
      <c r="J32" s="65"/>
      <c r="K32" s="71"/>
      <c r="L32" s="63"/>
      <c r="M32" s="62"/>
      <c r="N32" s="74"/>
      <c r="O32" s="69"/>
      <c r="P32" s="59"/>
      <c r="Q32" s="58"/>
      <c r="R32" s="130"/>
      <c r="S32" s="128"/>
      <c r="T32" s="131"/>
      <c r="U32" s="57">
        <f>IF(OR(P32="",M32=[1]Paramétrage!$C$10,M32=[1]Paramétrage!$C$13,M32=[1]Paramétrage!$C$17,M32=[1]Paramétrage!$C$20,M32=[1]Paramétrage!$C$24,M32=[1]Paramétrage!$C$27,AND(M32&lt;&gt;[1]Paramétrage!$C$9,Q32="Mut+ext")),0,ROUNDUP(O32/P32,0))</f>
        <v>0</v>
      </c>
      <c r="V32" s="56">
        <f>IF(OR(M32="",Q32="Mut+ext"),0,IF(VLOOKUP(M32,[1]Paramétrage!$C$6:$E$29,2,0)=0,0,IF(P32="","saisir capacité",N32*U32*VLOOKUP(M32,[1]Paramétrage!$C$6:$E$29,2,0))))</f>
        <v>0</v>
      </c>
      <c r="W32" s="55"/>
      <c r="X32" s="54">
        <f t="shared" si="1"/>
        <v>0</v>
      </c>
      <c r="Y32" s="53">
        <f>IF(OR(M32="",Q32="Mut+ext"),0,IF(ISERROR(W32+V32*VLOOKUP(M32,[1]Paramétrage!$C$6:$E$29,3,0))=TRUE,X32,W32+V32*VLOOKUP(M32,[1]Paramétrage!$C$6:$E$29,3,0)))</f>
        <v>0</v>
      </c>
      <c r="Z32" s="127"/>
      <c r="AA32" s="128"/>
      <c r="AB32" s="129"/>
      <c r="AC32" s="52"/>
      <c r="AD32" s="51"/>
    </row>
    <row r="33" spans="2:30" ht="15.75" x14ac:dyDescent="0.2">
      <c r="B33" s="135"/>
      <c r="C33" s="138"/>
      <c r="D33" s="139"/>
      <c r="E33" s="142"/>
      <c r="F33" s="142"/>
      <c r="G33" s="68"/>
      <c r="H33" s="73"/>
      <c r="I33" s="72"/>
      <c r="J33" s="65"/>
      <c r="K33" s="71"/>
      <c r="L33" s="63"/>
      <c r="M33" s="62"/>
      <c r="N33" s="61"/>
      <c r="O33" s="70"/>
      <c r="P33" s="59"/>
      <c r="Q33" s="58"/>
      <c r="R33" s="130"/>
      <c r="S33" s="128"/>
      <c r="T33" s="131"/>
      <c r="U33" s="57">
        <f>IF(OR(P33="",M33=[1]Paramétrage!$C$10,M33=[1]Paramétrage!$C$13,M33=[1]Paramétrage!$C$17,M33=[1]Paramétrage!$C$20,M33=[1]Paramétrage!$C$24,M33=[1]Paramétrage!$C$27,AND(M33&lt;&gt;[1]Paramétrage!$C$9,Q33="Mut+ext")),0,ROUNDUP(O33/P33,0))</f>
        <v>0</v>
      </c>
      <c r="V33" s="56">
        <f>IF(OR(M33="",Q33="Mut+ext"),0,IF(VLOOKUP(M33,[1]Paramétrage!$C$6:$E$29,2,0)=0,0,IF(P33="","saisir capacité",N33*U33*VLOOKUP(M33,[1]Paramétrage!$C$6:$E$29,2,0))))</f>
        <v>0</v>
      </c>
      <c r="W33" s="55"/>
      <c r="X33" s="54">
        <f t="shared" si="1"/>
        <v>0</v>
      </c>
      <c r="Y33" s="53">
        <f>IF(OR(M33="",Q33="Mut+ext"),0,IF(ISERROR(W33+V33*VLOOKUP(M33,[1]Paramétrage!$C$6:$E$29,3,0))=TRUE,X33,W33+V33*VLOOKUP(M33,[1]Paramétrage!$C$6:$E$29,3,0)))</f>
        <v>0</v>
      </c>
      <c r="Z33" s="127"/>
      <c r="AA33" s="128"/>
      <c r="AB33" s="129"/>
      <c r="AC33" s="52"/>
      <c r="AD33" s="51"/>
    </row>
    <row r="34" spans="2:30" ht="15.75" x14ac:dyDescent="0.2">
      <c r="B34" s="135"/>
      <c r="C34" s="138"/>
      <c r="D34" s="139"/>
      <c r="E34" s="142"/>
      <c r="F34" s="142"/>
      <c r="G34" s="68"/>
      <c r="H34" s="67"/>
      <c r="I34" s="66"/>
      <c r="J34" s="65"/>
      <c r="K34" s="64"/>
      <c r="L34" s="63"/>
      <c r="M34" s="62"/>
      <c r="N34" s="61"/>
      <c r="O34" s="69"/>
      <c r="P34" s="59"/>
      <c r="Q34" s="58"/>
      <c r="R34" s="130"/>
      <c r="S34" s="128"/>
      <c r="T34" s="131"/>
      <c r="U34" s="57">
        <f>IF(OR(P34="",M34=[1]Paramétrage!$C$10,M34=[1]Paramétrage!$C$13,M34=[1]Paramétrage!$C$17,M34=[1]Paramétrage!$C$20,M34=[1]Paramétrage!$C$24,M34=[1]Paramétrage!$C$27,AND(M34&lt;&gt;[1]Paramétrage!$C$9,Q34="Mut+ext")),0,ROUNDUP(O34/P34,0))</f>
        <v>0</v>
      </c>
      <c r="V34" s="56">
        <f>IF(OR(M34="",Q34="Mut+ext"),0,IF(VLOOKUP(M34,[1]Paramétrage!$C$6:$E$29,2,0)=0,0,IF(P34="","saisir capacité",N34*U34*VLOOKUP(M34,[1]Paramétrage!$C$6:$E$29,2,0))))</f>
        <v>0</v>
      </c>
      <c r="W34" s="55"/>
      <c r="X34" s="54">
        <f t="shared" si="1"/>
        <v>0</v>
      </c>
      <c r="Y34" s="53">
        <f>IF(OR(M34="",Q34="Mut+ext"),0,IF(ISERROR(W34+V34*VLOOKUP(M34,[1]Paramétrage!$C$6:$E$29,3,0))=TRUE,X34,W34+V34*VLOOKUP(M34,[1]Paramétrage!$C$6:$E$29,3,0)))</f>
        <v>0</v>
      </c>
      <c r="Z34" s="127"/>
      <c r="AA34" s="128"/>
      <c r="AB34" s="129"/>
      <c r="AC34" s="52"/>
      <c r="AD34" s="51"/>
    </row>
    <row r="35" spans="2:30" ht="15.75" x14ac:dyDescent="0.2">
      <c r="B35" s="135"/>
      <c r="C35" s="140"/>
      <c r="D35" s="141"/>
      <c r="E35" s="143"/>
      <c r="F35" s="143"/>
      <c r="G35" s="68"/>
      <c r="H35" s="67"/>
      <c r="I35" s="66"/>
      <c r="J35" s="65"/>
      <c r="K35" s="64"/>
      <c r="L35" s="63"/>
      <c r="M35" s="62"/>
      <c r="N35" s="61"/>
      <c r="O35" s="60"/>
      <c r="P35" s="59"/>
      <c r="Q35" s="58"/>
      <c r="R35" s="130"/>
      <c r="S35" s="128"/>
      <c r="T35" s="131"/>
      <c r="U35" s="57">
        <f>IF(OR(P35="",M35=[1]Paramétrage!$C$10,M35=[1]Paramétrage!$C$13,M35=[1]Paramétrage!$C$17,M35=[1]Paramétrage!$C$20,M35=[1]Paramétrage!$C$24,M35=[1]Paramétrage!$C$27,AND(M35&lt;&gt;[1]Paramétrage!$C$9,Q35="Mut+ext")),0,ROUNDUP(O35/P35,0))</f>
        <v>0</v>
      </c>
      <c r="V35" s="56">
        <f>IF(OR(M35="",Q35="Mut+ext"),0,IF(VLOOKUP(M35,[1]Paramétrage!$C$6:$E$29,2,0)=0,0,IF(P35="","saisir capacité",N35*U35*VLOOKUP(M35,[1]Paramétrage!$C$6:$E$29,2,0))))</f>
        <v>0</v>
      </c>
      <c r="W35" s="55"/>
      <c r="X35" s="54">
        <f t="shared" si="1"/>
        <v>0</v>
      </c>
      <c r="Y35" s="53">
        <f>IF(OR(M35="",Q35="Mut+ext"),0,IF(ISERROR(W35+V35*VLOOKUP(M35,[1]Paramétrage!$C$6:$E$29,3,0))=TRUE,X35,W35+V35*VLOOKUP(M35,[1]Paramétrage!$C$6:$E$29,3,0)))</f>
        <v>0</v>
      </c>
      <c r="Z35" s="127"/>
      <c r="AA35" s="128"/>
      <c r="AB35" s="129"/>
      <c r="AC35" s="52"/>
      <c r="AD35" s="51"/>
    </row>
    <row r="36" spans="2:30" ht="15.75" x14ac:dyDescent="0.2">
      <c r="B36" s="135"/>
      <c r="C36" s="50"/>
      <c r="D36" s="1"/>
      <c r="E36" s="49"/>
      <c r="F36" s="49"/>
      <c r="G36" s="49"/>
      <c r="H36" s="48"/>
      <c r="I36" s="47"/>
      <c r="J36" s="46"/>
      <c r="K36" s="45"/>
      <c r="L36" s="44"/>
      <c r="M36" s="43"/>
      <c r="N36" s="42">
        <v>3</v>
      </c>
      <c r="O36" s="41"/>
      <c r="P36" s="41"/>
      <c r="Q36" s="40"/>
      <c r="R36" s="39"/>
      <c r="S36" s="39"/>
      <c r="T36" s="38"/>
      <c r="U36" s="37"/>
      <c r="V36" s="36">
        <f>SUM(V26:V35)</f>
        <v>3</v>
      </c>
      <c r="W36" s="35">
        <f>SUM(W26:W35)</f>
        <v>0</v>
      </c>
      <c r="X36" s="34">
        <f>SUM(X26:X35)</f>
        <v>3</v>
      </c>
      <c r="Y36" s="33">
        <f>SUM(Y26:Y35)</f>
        <v>3</v>
      </c>
      <c r="Z36" s="32"/>
      <c r="AA36" s="31"/>
      <c r="AB36" s="30"/>
      <c r="AC36" s="29"/>
      <c r="AD36" s="28"/>
    </row>
    <row r="37" spans="2:30" ht="15.75" x14ac:dyDescent="0.2">
      <c r="B37" s="113" t="s">
        <v>29</v>
      </c>
      <c r="C37" s="114" t="s">
        <v>28</v>
      </c>
      <c r="D37" s="115"/>
      <c r="E37" s="120" t="s">
        <v>27</v>
      </c>
      <c r="F37" s="120" t="s">
        <v>11</v>
      </c>
      <c r="G37" s="20"/>
      <c r="H37" s="25"/>
      <c r="I37" s="24" t="s">
        <v>26</v>
      </c>
      <c r="J37" s="17"/>
      <c r="K37" s="23" t="s">
        <v>11</v>
      </c>
      <c r="L37" s="15"/>
      <c r="M37" s="14"/>
      <c r="N37" s="27">
        <v>6</v>
      </c>
      <c r="O37" s="21">
        <v>14</v>
      </c>
      <c r="P37" s="11"/>
      <c r="Q37" s="10"/>
      <c r="R37" s="122" t="s">
        <v>10</v>
      </c>
      <c r="S37" s="123"/>
      <c r="T37" s="124"/>
      <c r="U37" s="9">
        <f>IF(OR(P37="",M37=[1]Paramétrage!$C$10,M37=[1]Paramétrage!$C$13,M37=[1]Paramétrage!$C$17,M37=[1]Paramétrage!$C$20,M37=[1]Paramétrage!$C$24,M37=[1]Paramétrage!$C$27,AND(M37&lt;&gt;[1]Paramétrage!$C$9,Q37="Mut+ext")),0,ROUNDUP(O37/P37,0))</f>
        <v>0</v>
      </c>
      <c r="V37" s="8">
        <f>IF(OR(M37="",Q37="Mut+ext"),0,IF(VLOOKUP(M37,[1]Paramétrage!$C$6:$E$29,2,0)=0,0,IF(P37="","saisir capacité",N37*U37*VLOOKUP(M37,[1]Paramétrage!$C$6:$E$29,2,0))))</f>
        <v>0</v>
      </c>
      <c r="W37" s="7"/>
      <c r="X37" s="6">
        <f t="shared" ref="X37:X46" si="2">IF(OR(M37="",Q37="Mut+ext"),0,IF(ISERROR(V37+W37)=TRUE,V37,V37+W37))</f>
        <v>0</v>
      </c>
      <c r="Y37" s="5">
        <f>IF(OR(M37="",Q37="Mut+ext"),0,IF(ISERROR(W37+V37*VLOOKUP(M37,[1]Paramétrage!$C$6:$E$29,3,0))=TRUE,X37,W37+V37*VLOOKUP(M37,[1]Paramétrage!$C$6:$E$29,3,0)))</f>
        <v>0</v>
      </c>
      <c r="Z37" s="125"/>
      <c r="AA37" s="123"/>
      <c r="AB37" s="126"/>
      <c r="AC37" s="4"/>
      <c r="AD37" s="3"/>
    </row>
    <row r="38" spans="2:30" ht="15.75" x14ac:dyDescent="0.2">
      <c r="B38" s="113"/>
      <c r="C38" s="116"/>
      <c r="D38" s="117"/>
      <c r="E38" s="120"/>
      <c r="F38" s="120"/>
      <c r="G38" s="20"/>
      <c r="H38" s="25"/>
      <c r="I38" s="24" t="s">
        <v>25</v>
      </c>
      <c r="J38" s="17"/>
      <c r="K38" s="23"/>
      <c r="L38" s="15"/>
      <c r="M38" s="14"/>
      <c r="N38" s="27">
        <v>6</v>
      </c>
      <c r="O38" s="21">
        <v>14</v>
      </c>
      <c r="P38" s="11"/>
      <c r="Q38" s="10"/>
      <c r="R38" s="122" t="s">
        <v>10</v>
      </c>
      <c r="S38" s="123"/>
      <c r="T38" s="124"/>
      <c r="U38" s="9">
        <f>IF(OR(P38="",M38=[1]Paramétrage!$C$10,M38=[1]Paramétrage!$C$13,M38=[1]Paramétrage!$C$17,M38=[1]Paramétrage!$C$20,M38=[1]Paramétrage!$C$24,M38=[1]Paramétrage!$C$27,AND(M38&lt;&gt;[1]Paramétrage!$C$9,Q38="Mut+ext")),0,ROUNDUP(O38/P38,0))</f>
        <v>0</v>
      </c>
      <c r="V38" s="8">
        <f>IF(OR(M38="",Q38="Mut+ext"),0,IF(VLOOKUP(M38,[1]Paramétrage!$C$6:$E$29,2,0)=0,0,IF(P38="","saisir capacité",N38*U38*VLOOKUP(M38,[1]Paramétrage!$C$6:$E$29,2,0))))</f>
        <v>0</v>
      </c>
      <c r="W38" s="7"/>
      <c r="X38" s="6">
        <f t="shared" si="2"/>
        <v>0</v>
      </c>
      <c r="Y38" s="5">
        <f>IF(OR(M38="",Q38="Mut+ext"),0,IF(ISERROR(W38+V38*VLOOKUP(M38,[1]Paramétrage!$C$6:$E$29,3,0))=TRUE,X38,W38+V38*VLOOKUP(M38,[1]Paramétrage!$C$6:$E$29,3,0)))</f>
        <v>0</v>
      </c>
      <c r="Z38" s="125"/>
      <c r="AA38" s="123"/>
      <c r="AB38" s="126"/>
      <c r="AC38" s="26"/>
      <c r="AD38" s="3"/>
    </row>
    <row r="39" spans="2:30" ht="15.75" x14ac:dyDescent="0.2">
      <c r="B39" s="113"/>
      <c r="C39" s="116"/>
      <c r="D39" s="117"/>
      <c r="E39" s="120"/>
      <c r="F39" s="120"/>
      <c r="G39" s="20"/>
      <c r="H39" s="25"/>
      <c r="I39" s="24" t="s">
        <v>24</v>
      </c>
      <c r="J39" s="17"/>
      <c r="K39" s="23"/>
      <c r="L39" s="15"/>
      <c r="M39" s="14"/>
      <c r="N39" s="27">
        <v>6</v>
      </c>
      <c r="O39" s="21">
        <v>14</v>
      </c>
      <c r="P39" s="11"/>
      <c r="Q39" s="10"/>
      <c r="R39" s="122" t="s">
        <v>10</v>
      </c>
      <c r="S39" s="123"/>
      <c r="T39" s="124"/>
      <c r="U39" s="9">
        <f>IF(OR(P39="",M39=[1]Paramétrage!$C$10,M39=[1]Paramétrage!$C$13,M39=[1]Paramétrage!$C$17,M39=[1]Paramétrage!$C$20,M39=[1]Paramétrage!$C$24,M39=[1]Paramétrage!$C$27,AND(M39&lt;&gt;[1]Paramétrage!$C$9,Q39="Mut+ext")),0,ROUNDUP(O39/P39,0))</f>
        <v>0</v>
      </c>
      <c r="V39" s="8">
        <f>IF(OR(M39="",Q39="Mut+ext"),0,IF(VLOOKUP(M39,[1]Paramétrage!$C$6:$E$29,2,0)=0,0,IF(P39="","saisir capacité",N39*U39*VLOOKUP(M39,[1]Paramétrage!$C$6:$E$29,2,0))))</f>
        <v>0</v>
      </c>
      <c r="W39" s="7"/>
      <c r="X39" s="6">
        <f t="shared" si="2"/>
        <v>0</v>
      </c>
      <c r="Y39" s="5">
        <f>IF(OR(M39="",Q39="Mut+ext"),0,IF(ISERROR(W39+V39*VLOOKUP(M39,[1]Paramétrage!$C$6:$E$29,3,0))=TRUE,X39,W39+V39*VLOOKUP(M39,[1]Paramétrage!$C$6:$E$29,3,0)))</f>
        <v>0</v>
      </c>
      <c r="Z39" s="125"/>
      <c r="AA39" s="123"/>
      <c r="AB39" s="126"/>
      <c r="AC39" s="4"/>
      <c r="AD39" s="3"/>
    </row>
    <row r="40" spans="2:30" ht="15.75" x14ac:dyDescent="0.2">
      <c r="B40" s="113"/>
      <c r="C40" s="116"/>
      <c r="D40" s="117"/>
      <c r="E40" s="120"/>
      <c r="F40" s="120"/>
      <c r="G40" s="20"/>
      <c r="H40" s="25"/>
      <c r="I40" s="24" t="s">
        <v>23</v>
      </c>
      <c r="J40" s="17"/>
      <c r="K40" s="23"/>
      <c r="L40" s="15"/>
      <c r="M40" s="14"/>
      <c r="N40" s="27">
        <v>6</v>
      </c>
      <c r="O40" s="21">
        <v>14</v>
      </c>
      <c r="P40" s="11"/>
      <c r="Q40" s="10"/>
      <c r="R40" s="122" t="s">
        <v>10</v>
      </c>
      <c r="S40" s="123"/>
      <c r="T40" s="124"/>
      <c r="U40" s="9">
        <f>IF(OR(P40="",M40=[1]Paramétrage!$C$10,M40=[1]Paramétrage!$C$13,M40=[1]Paramétrage!$C$17,M40=[1]Paramétrage!$C$20,M40=[1]Paramétrage!$C$24,M40=[1]Paramétrage!$C$27,AND(M40&lt;&gt;[1]Paramétrage!$C$9,Q40="Mut+ext")),0,ROUNDUP(O40/P40,0))</f>
        <v>0</v>
      </c>
      <c r="V40" s="8">
        <f>IF(OR(M40="",Q40="Mut+ext"),0,IF(VLOOKUP(M40,[1]Paramétrage!$C$6:$E$29,2,0)=0,0,IF(P40="","saisir capacité",N40*U40*VLOOKUP(M40,[1]Paramétrage!$C$6:$E$29,2,0))))</f>
        <v>0</v>
      </c>
      <c r="W40" s="7"/>
      <c r="X40" s="6">
        <f t="shared" si="2"/>
        <v>0</v>
      </c>
      <c r="Y40" s="5">
        <f>IF(OR(M40="",Q40="Mut+ext"),0,IF(ISERROR(W40+V40*VLOOKUP(M40,[1]Paramétrage!$C$6:$E$29,3,0))=TRUE,X40,W40+V40*VLOOKUP(M40,[1]Paramétrage!$C$6:$E$29,3,0)))</f>
        <v>0</v>
      </c>
      <c r="Z40" s="125"/>
      <c r="AA40" s="123"/>
      <c r="AB40" s="126"/>
      <c r="AC40" s="4"/>
      <c r="AD40" s="3"/>
    </row>
    <row r="41" spans="2:30" ht="15.75" x14ac:dyDescent="0.2">
      <c r="B41" s="113"/>
      <c r="C41" s="116"/>
      <c r="D41" s="117"/>
      <c r="E41" s="120"/>
      <c r="F41" s="120"/>
      <c r="G41" s="20"/>
      <c r="H41" s="19"/>
      <c r="I41" s="18" t="s">
        <v>22</v>
      </c>
      <c r="J41" s="17"/>
      <c r="K41" s="16"/>
      <c r="L41" s="15"/>
      <c r="M41" s="14"/>
      <c r="N41" s="27">
        <v>6</v>
      </c>
      <c r="O41" s="21">
        <v>14</v>
      </c>
      <c r="P41" s="11"/>
      <c r="Q41" s="10"/>
      <c r="R41" s="122" t="s">
        <v>10</v>
      </c>
      <c r="S41" s="123"/>
      <c r="T41" s="124"/>
      <c r="U41" s="9">
        <f>IF(OR(P41="",M41=[1]Paramétrage!$C$10,M41=[1]Paramétrage!$C$13,M41=[1]Paramétrage!$C$17,M41=[1]Paramétrage!$C$20,M41=[1]Paramétrage!$C$24,M41=[1]Paramétrage!$C$27,AND(M41&lt;&gt;[1]Paramétrage!$C$9,Q41="Mut+ext")),0,ROUNDUP(O41/P41,0))</f>
        <v>0</v>
      </c>
      <c r="V41" s="8">
        <f>IF(OR(M41="",Q41="Mut+ext"),0,IF(VLOOKUP(M41,[1]Paramétrage!$C$6:$E$29,2,0)=0,0,IF(P41="","saisir capacité",N41*U41*VLOOKUP(M41,[1]Paramétrage!$C$6:$E$29,2,0))))</f>
        <v>0</v>
      </c>
      <c r="W41" s="7"/>
      <c r="X41" s="6">
        <f t="shared" si="2"/>
        <v>0</v>
      </c>
      <c r="Y41" s="5">
        <f>IF(OR(M41="",Q41="Mut+ext"),0,IF(ISERROR(W41+V41*VLOOKUP(M41,[1]Paramétrage!$C$6:$E$29,3,0))=TRUE,X41,W41+V41*VLOOKUP(M41,[1]Paramétrage!$C$6:$E$29,3,0)))</f>
        <v>0</v>
      </c>
      <c r="Z41" s="125"/>
      <c r="AA41" s="123"/>
      <c r="AB41" s="126"/>
      <c r="AC41" s="4"/>
      <c r="AD41" s="3"/>
    </row>
    <row r="42" spans="2:30" ht="15.75" x14ac:dyDescent="0.2">
      <c r="B42" s="113"/>
      <c r="C42" s="116"/>
      <c r="D42" s="117"/>
      <c r="E42" s="120"/>
      <c r="F42" s="120"/>
      <c r="G42" s="20"/>
      <c r="H42" s="25"/>
      <c r="I42" s="24" t="s">
        <v>21</v>
      </c>
      <c r="J42" s="17"/>
      <c r="K42" s="23"/>
      <c r="L42" s="15"/>
      <c r="M42" s="14"/>
      <c r="N42" s="27">
        <v>6</v>
      </c>
      <c r="O42" s="21">
        <v>14</v>
      </c>
      <c r="P42" s="11"/>
      <c r="Q42" s="10"/>
      <c r="R42" s="122" t="s">
        <v>10</v>
      </c>
      <c r="S42" s="123"/>
      <c r="T42" s="124"/>
      <c r="U42" s="9">
        <f>IF(OR(P42="",M42=[1]Paramétrage!$C$10,M42=[1]Paramétrage!$C$13,M42=[1]Paramétrage!$C$17,M42=[1]Paramétrage!$C$20,M42=[1]Paramétrage!$C$24,M42=[1]Paramétrage!$C$27,AND(M42&lt;&gt;[1]Paramétrage!$C$9,Q42="Mut+ext")),0,ROUNDUP(O42/P42,0))</f>
        <v>0</v>
      </c>
      <c r="V42" s="8">
        <f>IF(OR(M42="",Q42="Mut+ext"),0,IF(VLOOKUP(M42,[1]Paramétrage!$C$6:$E$29,2,0)=0,0,IF(P42="","saisir capacité",N42*U42*VLOOKUP(M42,[1]Paramétrage!$C$6:$E$29,2,0))))</f>
        <v>0</v>
      </c>
      <c r="W42" s="7"/>
      <c r="X42" s="6">
        <f t="shared" si="2"/>
        <v>0</v>
      </c>
      <c r="Y42" s="5">
        <f>IF(OR(M42="",Q42="Mut+ext"),0,IF(ISERROR(W42+V42*VLOOKUP(M42,[1]Paramétrage!$C$6:$E$29,3,0))=TRUE,X42,W42+V42*VLOOKUP(M42,[1]Paramétrage!$C$6:$E$29,3,0)))</f>
        <v>0</v>
      </c>
      <c r="Z42" s="125"/>
      <c r="AA42" s="123"/>
      <c r="AB42" s="126"/>
      <c r="AC42" s="26"/>
      <c r="AD42" s="3"/>
    </row>
    <row r="43" spans="2:30" ht="15.75" x14ac:dyDescent="0.2">
      <c r="B43" s="113"/>
      <c r="C43" s="116"/>
      <c r="D43" s="117"/>
      <c r="E43" s="120"/>
      <c r="F43" s="120"/>
      <c r="G43" s="20"/>
      <c r="H43" s="25"/>
      <c r="I43" s="24" t="s">
        <v>20</v>
      </c>
      <c r="J43" s="17"/>
      <c r="K43" s="23"/>
      <c r="L43" s="15"/>
      <c r="M43" s="14"/>
      <c r="N43" s="27">
        <v>3</v>
      </c>
      <c r="O43" s="21">
        <v>14</v>
      </c>
      <c r="P43" s="11"/>
      <c r="Q43" s="10"/>
      <c r="R43" s="122" t="s">
        <v>10</v>
      </c>
      <c r="S43" s="123"/>
      <c r="T43" s="124"/>
      <c r="U43" s="9">
        <f>IF(OR(P43="",M43=[1]Paramétrage!$C$10,M43=[1]Paramétrage!$C$13,M43=[1]Paramétrage!$C$17,M43=[1]Paramétrage!$C$20,M43=[1]Paramétrage!$C$24,M43=[1]Paramétrage!$C$27,AND(M43&lt;&gt;[1]Paramétrage!$C$9,Q43="Mut+ext")),0,ROUNDUP(O43/P43,0))</f>
        <v>0</v>
      </c>
      <c r="V43" s="8">
        <f>IF(OR(M43="",Q43="Mut+ext"),0,IF(VLOOKUP(M43,[1]Paramétrage!$C$6:$E$29,2,0)=0,0,IF(P43="","saisir capacité",N43*U43*VLOOKUP(M43,[1]Paramétrage!$C$6:$E$29,2,0))))</f>
        <v>0</v>
      </c>
      <c r="W43" s="7"/>
      <c r="X43" s="6">
        <f t="shared" si="2"/>
        <v>0</v>
      </c>
      <c r="Y43" s="5">
        <f>IF(OR(M43="",Q43="Mut+ext"),0,IF(ISERROR(W43+V43*VLOOKUP(M43,[1]Paramétrage!$C$6:$E$29,3,0))=TRUE,X43,W43+V43*VLOOKUP(M43,[1]Paramétrage!$C$6:$E$29,3,0)))</f>
        <v>0</v>
      </c>
      <c r="Z43" s="125"/>
      <c r="AA43" s="123"/>
      <c r="AB43" s="126"/>
      <c r="AC43" s="4"/>
      <c r="AD43" s="3"/>
    </row>
    <row r="44" spans="2:30" ht="15.75" x14ac:dyDescent="0.2">
      <c r="B44" s="113"/>
      <c r="C44" s="116"/>
      <c r="D44" s="117"/>
      <c r="E44" s="120"/>
      <c r="F44" s="120"/>
      <c r="G44" s="20"/>
      <c r="H44" s="25"/>
      <c r="I44" s="24" t="s">
        <v>19</v>
      </c>
      <c r="J44" s="17"/>
      <c r="K44" s="23"/>
      <c r="L44" s="15"/>
      <c r="M44" s="14"/>
      <c r="N44" s="27">
        <v>6</v>
      </c>
      <c r="O44" s="21">
        <v>14</v>
      </c>
      <c r="P44" s="11"/>
      <c r="Q44" s="10"/>
      <c r="R44" s="122" t="s">
        <v>10</v>
      </c>
      <c r="S44" s="123"/>
      <c r="T44" s="124"/>
      <c r="U44" s="9">
        <f>IF(OR(P44="",M44=[1]Paramétrage!$C$10,M44=[1]Paramétrage!$C$13,M44=[1]Paramétrage!$C$17,M44=[1]Paramétrage!$C$20,M44=[1]Paramétrage!$C$24,M44=[1]Paramétrage!$C$27,AND(M44&lt;&gt;[1]Paramétrage!$C$9,Q44="Mut+ext")),0,ROUNDUP(O44/P44,0))</f>
        <v>0</v>
      </c>
      <c r="V44" s="8">
        <f>IF(OR(M44="",Q44="Mut+ext"),0,IF(VLOOKUP(M44,[1]Paramétrage!$C$6:$E$29,2,0)=0,0,IF(P44="","saisir capacité",N44*U44*VLOOKUP(M44,[1]Paramétrage!$C$6:$E$29,2,0))))</f>
        <v>0</v>
      </c>
      <c r="W44" s="7"/>
      <c r="X44" s="6">
        <f t="shared" si="2"/>
        <v>0</v>
      </c>
      <c r="Y44" s="5">
        <f>IF(OR(M44="",Q44="Mut+ext"),0,IF(ISERROR(W44+V44*VLOOKUP(M44,[1]Paramétrage!$C$6:$E$29,3,0))=TRUE,X44,W44+V44*VLOOKUP(M44,[1]Paramétrage!$C$6:$E$29,3,0)))</f>
        <v>0</v>
      </c>
      <c r="Z44" s="125"/>
      <c r="AA44" s="123"/>
      <c r="AB44" s="126"/>
      <c r="AC44" s="4"/>
      <c r="AD44" s="3"/>
    </row>
    <row r="45" spans="2:30" ht="15.75" x14ac:dyDescent="0.2">
      <c r="B45" s="113"/>
      <c r="C45" s="116"/>
      <c r="D45" s="117"/>
      <c r="E45" s="120"/>
      <c r="F45" s="120"/>
      <c r="G45" s="20"/>
      <c r="H45" s="19"/>
      <c r="I45" s="18" t="s">
        <v>18</v>
      </c>
      <c r="J45" s="17"/>
      <c r="K45" s="16"/>
      <c r="L45" s="15"/>
      <c r="M45" s="14"/>
      <c r="N45" s="27">
        <v>12</v>
      </c>
      <c r="O45" s="21">
        <v>14</v>
      </c>
      <c r="P45" s="11"/>
      <c r="Q45" s="10"/>
      <c r="R45" s="122" t="s">
        <v>10</v>
      </c>
      <c r="S45" s="123"/>
      <c r="T45" s="124"/>
      <c r="U45" s="9">
        <f>IF(OR(P45="",M45=[1]Paramétrage!$C$10,M45=[1]Paramétrage!$C$13,M45=[1]Paramétrage!$C$17,M45=[1]Paramétrage!$C$20,M45=[1]Paramétrage!$C$24,M45=[1]Paramétrage!$C$27,AND(M45&lt;&gt;[1]Paramétrage!$C$9,Q45="Mut+ext")),0,ROUNDUP(O45/P45,0))</f>
        <v>0</v>
      </c>
      <c r="V45" s="8">
        <f>IF(OR(M45="",Q45="Mut+ext"),0,IF(VLOOKUP(M45,[1]Paramétrage!$C$6:$E$29,2,0)=0,0,IF(P45="","saisir capacité",N45*U45*VLOOKUP(M45,[1]Paramétrage!$C$6:$E$29,2,0))))</f>
        <v>0</v>
      </c>
      <c r="W45" s="7"/>
      <c r="X45" s="6">
        <f t="shared" si="2"/>
        <v>0</v>
      </c>
      <c r="Y45" s="5">
        <f>IF(OR(M45="",Q45="Mut+ext"),0,IF(ISERROR(W45+V45*VLOOKUP(M45,[1]Paramétrage!$C$6:$E$29,3,0))=TRUE,X45,W45+V45*VLOOKUP(M45,[1]Paramétrage!$C$6:$E$29,3,0)))</f>
        <v>0</v>
      </c>
      <c r="Z45" s="125"/>
      <c r="AA45" s="123"/>
      <c r="AB45" s="126"/>
      <c r="AC45" s="4"/>
      <c r="AD45" s="3"/>
    </row>
    <row r="46" spans="2:30" ht="15.75" x14ac:dyDescent="0.2">
      <c r="B46" s="113"/>
      <c r="C46" s="118"/>
      <c r="D46" s="119"/>
      <c r="E46" s="121"/>
      <c r="F46" s="121"/>
      <c r="G46" s="20"/>
      <c r="H46" s="19"/>
      <c r="I46" s="18"/>
      <c r="J46" s="17"/>
      <c r="K46" s="16"/>
      <c r="L46" s="15"/>
      <c r="M46" s="14"/>
      <c r="N46" s="13"/>
      <c r="O46" s="12"/>
      <c r="P46" s="11"/>
      <c r="Q46" s="10"/>
      <c r="R46" s="122"/>
      <c r="S46" s="123"/>
      <c r="T46" s="124"/>
      <c r="U46" s="9">
        <f>IF(OR(P46="",M46=[1]Paramétrage!$C$10,M46=[1]Paramétrage!$C$13,M46=[1]Paramétrage!$C$17,M46=[1]Paramétrage!$C$20,M46=[1]Paramétrage!$C$24,M46=[1]Paramétrage!$C$27,AND(M46&lt;&gt;[1]Paramétrage!$C$9,Q46="Mut+ext")),0,ROUNDUP(O46/P46,0))</f>
        <v>0</v>
      </c>
      <c r="V46" s="8">
        <f>IF(OR(M46="",Q46="Mut+ext"),0,IF(VLOOKUP(M46,[1]Paramétrage!$C$6:$E$29,2,0)=0,0,IF(P46="","saisir capacité",N46*U46*VLOOKUP(M46,[1]Paramétrage!$C$6:$E$29,2,0))))</f>
        <v>0</v>
      </c>
      <c r="W46" s="7"/>
      <c r="X46" s="6">
        <f t="shared" si="2"/>
        <v>0</v>
      </c>
      <c r="Y46" s="5">
        <f>IF(OR(M46="",Q46="Mut+ext"),0,IF(ISERROR(W46+V46*VLOOKUP(M46,[1]Paramétrage!$C$6:$E$29,3,0))=TRUE,X46,W46+V46*VLOOKUP(M46,[1]Paramétrage!$C$6:$E$29,3,0)))</f>
        <v>0</v>
      </c>
      <c r="Z46" s="125"/>
      <c r="AA46" s="123"/>
      <c r="AB46" s="126"/>
      <c r="AC46" s="4"/>
      <c r="AD46" s="3"/>
    </row>
    <row r="47" spans="2:30" ht="15.75" x14ac:dyDescent="0.2">
      <c r="B47" s="11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" t="s">
        <v>17</v>
      </c>
      <c r="O47" s="1"/>
      <c r="P47" s="1"/>
      <c r="Q47" s="1"/>
      <c r="R47" s="1"/>
      <c r="S47" s="1"/>
      <c r="T47" s="1"/>
      <c r="U47" s="1"/>
      <c r="V47" s="1">
        <f>SUM(V37:V46)</f>
        <v>0</v>
      </c>
      <c r="W47" s="1">
        <f>SUM(W37:W46)</f>
        <v>0</v>
      </c>
      <c r="X47" s="1">
        <f>SUM(X37:X46)</f>
        <v>0</v>
      </c>
      <c r="Y47" s="1">
        <f>SUM(Y37:Y46)</f>
        <v>0</v>
      </c>
      <c r="Z47" s="1"/>
      <c r="AA47" s="1"/>
      <c r="AB47" s="1"/>
      <c r="AC47" s="1"/>
      <c r="AD47" s="1"/>
    </row>
    <row r="48" spans="2:30" ht="15.75" x14ac:dyDescent="0.2">
      <c r="B48" s="113" t="s">
        <v>16</v>
      </c>
      <c r="C48" s="114" t="s">
        <v>15</v>
      </c>
      <c r="D48" s="115"/>
      <c r="E48" s="120" t="s">
        <v>14</v>
      </c>
      <c r="F48" s="120" t="s">
        <v>13</v>
      </c>
      <c r="G48" s="20"/>
      <c r="H48" s="25"/>
      <c r="I48" s="24" t="s">
        <v>12</v>
      </c>
      <c r="J48" s="17"/>
      <c r="K48" s="23" t="s">
        <v>11</v>
      </c>
      <c r="L48" s="15"/>
      <c r="M48" s="14"/>
      <c r="N48" s="27">
        <v>12</v>
      </c>
      <c r="O48" s="21">
        <v>14</v>
      </c>
      <c r="P48" s="11">
        <v>80</v>
      </c>
      <c r="Q48" s="10"/>
      <c r="R48" s="122" t="s">
        <v>10</v>
      </c>
      <c r="S48" s="123"/>
      <c r="T48" s="124"/>
      <c r="U48" s="9">
        <f>IF(OR(P48="",M48=[1]Paramétrage!$C$10,M48=[1]Paramétrage!$C$13,M48=[1]Paramétrage!$C$17,M48=[1]Paramétrage!$C$20,M48=[1]Paramétrage!$C$24,M48=[1]Paramétrage!$C$27,AND(M48&lt;&gt;[1]Paramétrage!$C$9,Q48="Mut+ext")),0,ROUNDUP(O48/P48,0))</f>
        <v>1</v>
      </c>
      <c r="V48" s="8">
        <f>IF(OR(M48="",Q48="Mut+ext"),0,IF(VLOOKUP(M48,[1]Paramétrage!$C$6:$E$29,2,0)=0,0,IF(P48="","saisir capacité",N48*U48*VLOOKUP(M48,[1]Paramétrage!$C$6:$E$29,2,0))))</f>
        <v>0</v>
      </c>
      <c r="W48" s="7"/>
      <c r="X48" s="6">
        <f t="shared" ref="X48:X57" si="3">IF(OR(M48="",Q48="Mut+ext"),0,IF(ISERROR(V48+W48)=TRUE,V48,V48+W48))</f>
        <v>0</v>
      </c>
      <c r="Y48" s="5">
        <f>IF(OR(M48="",Q48="Mut+ext"),0,IF(ISERROR(W48+V48*VLOOKUP(M48,[1]Paramétrage!$C$6:$E$29,3,0))=TRUE,X48,W48+V48*VLOOKUP(M48,[1]Paramétrage!$C$6:$E$29,3,0)))</f>
        <v>0</v>
      </c>
      <c r="Z48" s="125"/>
      <c r="AA48" s="123"/>
      <c r="AB48" s="126"/>
      <c r="AC48" s="4"/>
      <c r="AD48" s="3"/>
    </row>
    <row r="49" spans="2:30" ht="15.75" x14ac:dyDescent="0.2">
      <c r="B49" s="113"/>
      <c r="C49" s="116"/>
      <c r="D49" s="117"/>
      <c r="E49" s="120"/>
      <c r="F49" s="120"/>
      <c r="G49" s="20"/>
      <c r="H49" s="25"/>
      <c r="I49" s="24" t="s">
        <v>9</v>
      </c>
      <c r="J49" s="17"/>
      <c r="K49" s="23"/>
      <c r="L49" s="15"/>
      <c r="M49" s="14"/>
      <c r="N49" s="27">
        <v>12</v>
      </c>
      <c r="O49" s="21"/>
      <c r="P49" s="11"/>
      <c r="Q49" s="10"/>
      <c r="R49" s="122"/>
      <c r="S49" s="123"/>
      <c r="T49" s="124"/>
      <c r="U49" s="9">
        <f>IF(OR(P49="",M49=[1]Paramétrage!$C$10,M49=[1]Paramétrage!$C$13,M49=[1]Paramétrage!$C$17,M49=[1]Paramétrage!$C$20,M49=[1]Paramétrage!$C$24,M49=[1]Paramétrage!$C$27,AND(M49&lt;&gt;[1]Paramétrage!$C$9,Q49="Mut+ext")),0,ROUNDUP(O49/P49,0))</f>
        <v>0</v>
      </c>
      <c r="V49" s="8">
        <f>IF(OR(M49="",Q49="Mut+ext"),0,IF(VLOOKUP(M49,[1]Paramétrage!$C$6:$E$29,2,0)=0,0,IF(P49="","saisir capacité",N49*U49*VLOOKUP(M49,[1]Paramétrage!$C$6:$E$29,2,0))))</f>
        <v>0</v>
      </c>
      <c r="W49" s="7"/>
      <c r="X49" s="6">
        <f t="shared" si="3"/>
        <v>0</v>
      </c>
      <c r="Y49" s="5">
        <f>IF(OR(M49="",Q49="Mut+ext"),0,IF(ISERROR(W49+V49*VLOOKUP(M49,[1]Paramétrage!$C$6:$E$29,3,0))=TRUE,X49,W49+V49*VLOOKUP(M49,[1]Paramétrage!$C$6:$E$29,3,0)))</f>
        <v>0</v>
      </c>
      <c r="Z49" s="125"/>
      <c r="AA49" s="123"/>
      <c r="AB49" s="126"/>
      <c r="AC49" s="26"/>
      <c r="AD49" s="3"/>
    </row>
    <row r="50" spans="2:30" ht="15.75" x14ac:dyDescent="0.2">
      <c r="B50" s="113"/>
      <c r="C50" s="116"/>
      <c r="D50" s="117"/>
      <c r="E50" s="120"/>
      <c r="F50" s="120"/>
      <c r="G50" s="20"/>
      <c r="H50" s="25"/>
      <c r="I50" s="24" t="s">
        <v>8</v>
      </c>
      <c r="J50" s="17"/>
      <c r="K50" s="23"/>
      <c r="L50" s="15"/>
      <c r="M50" s="14"/>
      <c r="N50" s="27">
        <v>12</v>
      </c>
      <c r="O50" s="21"/>
      <c r="P50" s="11"/>
      <c r="Q50" s="10"/>
      <c r="R50" s="122"/>
      <c r="S50" s="123"/>
      <c r="T50" s="124"/>
      <c r="U50" s="9">
        <f>IF(OR(P50="",M50=[1]Paramétrage!$C$10,M50=[1]Paramétrage!$C$13,M50=[1]Paramétrage!$C$17,M50=[1]Paramétrage!$C$20,M50=[1]Paramétrage!$C$24,M50=[1]Paramétrage!$C$27,AND(M50&lt;&gt;[1]Paramétrage!$C$9,Q50="Mut+ext")),0,ROUNDUP(O50/P50,0))</f>
        <v>0</v>
      </c>
      <c r="V50" s="8">
        <f>IF(OR(M50="",Q50="Mut+ext"),0,IF(VLOOKUP(M50,[1]Paramétrage!$C$6:$E$29,2,0)=0,0,IF(P50="","saisir capacité",N50*U50*VLOOKUP(M50,[1]Paramétrage!$C$6:$E$29,2,0))))</f>
        <v>0</v>
      </c>
      <c r="W50" s="7"/>
      <c r="X50" s="6">
        <f t="shared" si="3"/>
        <v>0</v>
      </c>
      <c r="Y50" s="5">
        <f>IF(OR(M50="",Q50="Mut+ext"),0,IF(ISERROR(W50+V50*VLOOKUP(M50,[1]Paramétrage!$C$6:$E$29,3,0))=TRUE,X50,W50+V50*VLOOKUP(M50,[1]Paramétrage!$C$6:$E$29,3,0)))</f>
        <v>0</v>
      </c>
      <c r="Z50" s="125"/>
      <c r="AA50" s="123"/>
      <c r="AB50" s="126"/>
      <c r="AC50" s="4"/>
      <c r="AD50" s="3"/>
    </row>
    <row r="51" spans="2:30" ht="15.75" x14ac:dyDescent="0.2">
      <c r="B51" s="113"/>
      <c r="C51" s="116"/>
      <c r="D51" s="117"/>
      <c r="E51" s="120"/>
      <c r="F51" s="120"/>
      <c r="G51" s="20"/>
      <c r="H51" s="25"/>
      <c r="I51" s="24" t="s">
        <v>7</v>
      </c>
      <c r="J51" s="17"/>
      <c r="K51" s="23"/>
      <c r="L51" s="15"/>
      <c r="M51" s="14"/>
      <c r="N51" s="27">
        <v>12</v>
      </c>
      <c r="O51" s="22"/>
      <c r="P51" s="11"/>
      <c r="Q51" s="10"/>
      <c r="R51" s="122"/>
      <c r="S51" s="123"/>
      <c r="T51" s="124"/>
      <c r="U51" s="9">
        <f>IF(OR(P51="",M51=[1]Paramétrage!$C$10,M51=[1]Paramétrage!$C$13,M51=[1]Paramétrage!$C$17,M51=[1]Paramétrage!$C$20,M51=[1]Paramétrage!$C$24,M51=[1]Paramétrage!$C$27,AND(M51&lt;&gt;[1]Paramétrage!$C$9,Q51="Mut+ext")),0,ROUNDUP(O51/P51,0))</f>
        <v>0</v>
      </c>
      <c r="V51" s="8">
        <f>IF(OR(M51="",Q51="Mut+ext"),0,IF(VLOOKUP(M51,[1]Paramétrage!$C$6:$E$29,2,0)=0,0,IF(P51="","saisir capacité",N51*U51*VLOOKUP(M51,[1]Paramétrage!$C$6:$E$29,2,0))))</f>
        <v>0</v>
      </c>
      <c r="W51" s="7"/>
      <c r="X51" s="6">
        <f t="shared" si="3"/>
        <v>0</v>
      </c>
      <c r="Y51" s="5">
        <f>IF(OR(M51="",Q51="Mut+ext"),0,IF(ISERROR(W51+V51*VLOOKUP(M51,[1]Paramétrage!$C$6:$E$29,3,0))=TRUE,X51,W51+V51*VLOOKUP(M51,[1]Paramétrage!$C$6:$E$29,3,0)))</f>
        <v>0</v>
      </c>
      <c r="Z51" s="125"/>
      <c r="AA51" s="123"/>
      <c r="AB51" s="126"/>
      <c r="AC51" s="4"/>
      <c r="AD51" s="3"/>
    </row>
    <row r="52" spans="2:30" ht="15.75" x14ac:dyDescent="0.2">
      <c r="B52" s="113"/>
      <c r="C52" s="116"/>
      <c r="D52" s="117"/>
      <c r="E52" s="120"/>
      <c r="F52" s="120"/>
      <c r="G52" s="20"/>
      <c r="H52" s="19"/>
      <c r="I52" s="18" t="s">
        <v>6</v>
      </c>
      <c r="J52" s="17"/>
      <c r="K52" s="16"/>
      <c r="L52" s="15"/>
      <c r="M52" s="14"/>
      <c r="N52" s="13">
        <v>6</v>
      </c>
      <c r="O52" s="21"/>
      <c r="P52" s="11"/>
      <c r="Q52" s="10"/>
      <c r="R52" s="122"/>
      <c r="S52" s="123"/>
      <c r="T52" s="124"/>
      <c r="U52" s="9">
        <f>IF(OR(P52="",M52=[1]Paramétrage!$C$10,M52=[1]Paramétrage!$C$13,M52=[1]Paramétrage!$C$17,M52=[1]Paramétrage!$C$20,M52=[1]Paramétrage!$C$24,M52=[1]Paramétrage!$C$27,AND(M52&lt;&gt;[1]Paramétrage!$C$9,Q52="Mut+ext")),0,ROUNDUP(O52/P52,0))</f>
        <v>0</v>
      </c>
      <c r="V52" s="8">
        <f>IF(OR(M52="",Q52="Mut+ext"),0,IF(VLOOKUP(M52,[1]Paramétrage!$C$6:$E$29,2,0)=0,0,IF(P52="","saisir capacité",N52*U52*VLOOKUP(M52,[1]Paramétrage!$C$6:$E$29,2,0))))</f>
        <v>0</v>
      </c>
      <c r="W52" s="7"/>
      <c r="X52" s="6">
        <f t="shared" si="3"/>
        <v>0</v>
      </c>
      <c r="Y52" s="5">
        <f>IF(OR(M52="",Q52="Mut+ext"),0,IF(ISERROR(W52+V52*VLOOKUP(M52,[1]Paramétrage!$C$6:$E$29,3,0))=TRUE,X52,W52+V52*VLOOKUP(M52,[1]Paramétrage!$C$6:$E$29,3,0)))</f>
        <v>0</v>
      </c>
      <c r="Z52" s="125"/>
      <c r="AA52" s="123"/>
      <c r="AB52" s="126"/>
      <c r="AC52" s="4"/>
      <c r="AD52" s="3"/>
    </row>
    <row r="53" spans="2:30" ht="15.75" x14ac:dyDescent="0.2">
      <c r="B53" s="113"/>
      <c r="C53" s="116"/>
      <c r="D53" s="117"/>
      <c r="E53" s="120"/>
      <c r="F53" s="120"/>
      <c r="G53" s="20"/>
      <c r="H53" s="25"/>
      <c r="I53" s="24" t="s">
        <v>5</v>
      </c>
      <c r="J53" s="17"/>
      <c r="K53" s="23"/>
      <c r="L53" s="15"/>
      <c r="M53" s="14"/>
      <c r="N53" s="13">
        <v>6</v>
      </c>
      <c r="O53" s="21"/>
      <c r="P53" s="11"/>
      <c r="Q53" s="10"/>
      <c r="R53" s="122"/>
      <c r="S53" s="123"/>
      <c r="T53" s="124"/>
      <c r="U53" s="9">
        <f>IF(OR(P53="",M53=[1]Paramétrage!$C$10,M53=[1]Paramétrage!$C$13,M53=[1]Paramétrage!$C$17,M53=[1]Paramétrage!$C$20,M53=[1]Paramétrage!$C$24,M53=[1]Paramétrage!$C$27,AND(M53&lt;&gt;[1]Paramétrage!$C$9,Q53="Mut+ext")),0,ROUNDUP(O53/P53,0))</f>
        <v>0</v>
      </c>
      <c r="V53" s="8">
        <f>IF(OR(M53="",Q53="Mut+ext"),0,IF(VLOOKUP(M53,[1]Paramétrage!$C$6:$E$29,2,0)=0,0,IF(P53="","saisir capacité",N53*U53*VLOOKUP(M53,[1]Paramétrage!$C$6:$E$29,2,0))))</f>
        <v>0</v>
      </c>
      <c r="W53" s="7"/>
      <c r="X53" s="6">
        <f t="shared" si="3"/>
        <v>0</v>
      </c>
      <c r="Y53" s="5">
        <f>IF(OR(M53="",Q53="Mut+ext"),0,IF(ISERROR(W53+V53*VLOOKUP(M53,[1]Paramétrage!$C$6:$E$29,3,0))=TRUE,X53,W53+V53*VLOOKUP(M53,[1]Paramétrage!$C$6:$E$29,3,0)))</f>
        <v>0</v>
      </c>
      <c r="Z53" s="125"/>
      <c r="AA53" s="123"/>
      <c r="AB53" s="126"/>
      <c r="AC53" s="26"/>
      <c r="AD53" s="3"/>
    </row>
    <row r="54" spans="2:30" ht="15.75" x14ac:dyDescent="0.2">
      <c r="B54" s="113"/>
      <c r="C54" s="116"/>
      <c r="D54" s="117"/>
      <c r="E54" s="120"/>
      <c r="F54" s="120"/>
      <c r="G54" s="20"/>
      <c r="H54" s="25"/>
      <c r="I54" s="24" t="s">
        <v>4</v>
      </c>
      <c r="J54" s="17"/>
      <c r="K54" s="23"/>
      <c r="L54" s="15"/>
      <c r="M54" s="14"/>
      <c r="N54" s="13">
        <v>6</v>
      </c>
      <c r="O54" s="21"/>
      <c r="P54" s="11"/>
      <c r="Q54" s="10"/>
      <c r="R54" s="122"/>
      <c r="S54" s="123"/>
      <c r="T54" s="124"/>
      <c r="U54" s="9">
        <f>IF(OR(P54="",M54=[1]Paramétrage!$C$10,M54=[1]Paramétrage!$C$13,M54=[1]Paramétrage!$C$17,M54=[1]Paramétrage!$C$20,M54=[1]Paramétrage!$C$24,M54=[1]Paramétrage!$C$27,AND(M54&lt;&gt;[1]Paramétrage!$C$9,Q54="Mut+ext")),0,ROUNDUP(O54/P54,0))</f>
        <v>0</v>
      </c>
      <c r="V54" s="8">
        <f>IF(OR(M54="",Q54="Mut+ext"),0,IF(VLOOKUP(M54,[1]Paramétrage!$C$6:$E$29,2,0)=0,0,IF(P54="","saisir capacité",N54*U54*VLOOKUP(M54,[1]Paramétrage!$C$6:$E$29,2,0))))</f>
        <v>0</v>
      </c>
      <c r="W54" s="7"/>
      <c r="X54" s="6">
        <f t="shared" si="3"/>
        <v>0</v>
      </c>
      <c r="Y54" s="5">
        <f>IF(OR(M54="",Q54="Mut+ext"),0,IF(ISERROR(W54+V54*VLOOKUP(M54,[1]Paramétrage!$C$6:$E$29,3,0))=TRUE,X54,W54+V54*VLOOKUP(M54,[1]Paramétrage!$C$6:$E$29,3,0)))</f>
        <v>0</v>
      </c>
      <c r="Z54" s="125"/>
      <c r="AA54" s="123"/>
      <c r="AB54" s="126"/>
      <c r="AC54" s="4"/>
      <c r="AD54" s="3"/>
    </row>
    <row r="55" spans="2:30" ht="15.75" x14ac:dyDescent="0.2">
      <c r="B55" s="113"/>
      <c r="C55" s="116"/>
      <c r="D55" s="117"/>
      <c r="E55" s="120"/>
      <c r="F55" s="120"/>
      <c r="G55" s="20"/>
      <c r="H55" s="25"/>
      <c r="I55" s="24" t="s">
        <v>3</v>
      </c>
      <c r="J55" s="17"/>
      <c r="K55" s="23"/>
      <c r="L55" s="15"/>
      <c r="M55" s="14"/>
      <c r="N55" s="13">
        <v>6</v>
      </c>
      <c r="O55" s="22"/>
      <c r="P55" s="11"/>
      <c r="Q55" s="10"/>
      <c r="R55" s="122"/>
      <c r="S55" s="123"/>
      <c r="T55" s="124"/>
      <c r="U55" s="9">
        <f>IF(OR(P55="",M55=[1]Paramétrage!$C$10,M55=[1]Paramétrage!$C$13,M55=[1]Paramétrage!$C$17,M55=[1]Paramétrage!$C$20,M55=[1]Paramétrage!$C$24,M55=[1]Paramétrage!$C$27,AND(M55&lt;&gt;[1]Paramétrage!$C$9,Q55="Mut+ext")),0,ROUNDUP(O55/P55,0))</f>
        <v>0</v>
      </c>
      <c r="V55" s="8">
        <f>IF(OR(M55="",Q55="Mut+ext"),0,IF(VLOOKUP(M55,[1]Paramétrage!$C$6:$E$29,2,0)=0,0,IF(P55="","saisir capacité",N55*U55*VLOOKUP(M55,[1]Paramétrage!$C$6:$E$29,2,0))))</f>
        <v>0</v>
      </c>
      <c r="W55" s="7"/>
      <c r="X55" s="6">
        <f t="shared" si="3"/>
        <v>0</v>
      </c>
      <c r="Y55" s="5">
        <f>IF(OR(M55="",Q55="Mut+ext"),0,IF(ISERROR(W55+V55*VLOOKUP(M55,[1]Paramétrage!$C$6:$E$29,3,0))=TRUE,X55,W55+V55*VLOOKUP(M55,[1]Paramétrage!$C$6:$E$29,3,0)))</f>
        <v>0</v>
      </c>
      <c r="Z55" s="125"/>
      <c r="AA55" s="123"/>
      <c r="AB55" s="126"/>
      <c r="AC55" s="4"/>
      <c r="AD55" s="3"/>
    </row>
    <row r="56" spans="2:30" ht="15.75" x14ac:dyDescent="0.2">
      <c r="B56" s="113"/>
      <c r="C56" s="116"/>
      <c r="D56" s="117"/>
      <c r="E56" s="120"/>
      <c r="F56" s="120"/>
      <c r="G56" s="20"/>
      <c r="H56" s="19"/>
      <c r="I56" s="18" t="s">
        <v>2</v>
      </c>
      <c r="J56" s="17"/>
      <c r="K56" s="16"/>
      <c r="L56" s="15"/>
      <c r="M56" s="14"/>
      <c r="N56" s="13">
        <v>6</v>
      </c>
      <c r="O56" s="21"/>
      <c r="P56" s="11"/>
      <c r="Q56" s="10"/>
      <c r="R56" s="122"/>
      <c r="S56" s="123"/>
      <c r="T56" s="124"/>
      <c r="U56" s="9">
        <f>IF(OR(P56="",M56=[1]Paramétrage!$C$10,M56=[1]Paramétrage!$C$13,M56=[1]Paramétrage!$C$17,M56=[1]Paramétrage!$C$20,M56=[1]Paramétrage!$C$24,M56=[1]Paramétrage!$C$27,AND(M56&lt;&gt;[1]Paramétrage!$C$9,Q56="Mut+ext")),0,ROUNDUP(O56/P56,0))</f>
        <v>0</v>
      </c>
      <c r="V56" s="8">
        <f>IF(OR(M56="",Q56="Mut+ext"),0,IF(VLOOKUP(M56,[1]Paramétrage!$C$6:$E$29,2,0)=0,0,IF(P56="","saisir capacité",N56*U56*VLOOKUP(M56,[1]Paramétrage!$C$6:$E$29,2,0))))</f>
        <v>0</v>
      </c>
      <c r="W56" s="7"/>
      <c r="X56" s="6">
        <f t="shared" si="3"/>
        <v>0</v>
      </c>
      <c r="Y56" s="5">
        <f>IF(OR(M56="",Q56="Mut+ext"),0,IF(ISERROR(W56+V56*VLOOKUP(M56,[1]Paramétrage!$C$6:$E$29,3,0))=TRUE,X56,W56+V56*VLOOKUP(M56,[1]Paramétrage!$C$6:$E$29,3,0)))</f>
        <v>0</v>
      </c>
      <c r="Z56" s="125"/>
      <c r="AA56" s="123"/>
      <c r="AB56" s="126"/>
      <c r="AC56" s="4"/>
      <c r="AD56" s="3"/>
    </row>
    <row r="57" spans="2:30" ht="15.75" x14ac:dyDescent="0.2">
      <c r="B57" s="113"/>
      <c r="C57" s="118"/>
      <c r="D57" s="119"/>
      <c r="E57" s="121"/>
      <c r="F57" s="121"/>
      <c r="G57" s="20"/>
      <c r="H57" s="19"/>
      <c r="I57" s="18" t="s">
        <v>1</v>
      </c>
      <c r="J57" s="17"/>
      <c r="K57" s="16"/>
      <c r="L57" s="15"/>
      <c r="M57" s="14"/>
      <c r="N57" s="13"/>
      <c r="O57" s="12"/>
      <c r="P57" s="11"/>
      <c r="Q57" s="10"/>
      <c r="R57" s="122"/>
      <c r="S57" s="123"/>
      <c r="T57" s="124"/>
      <c r="U57" s="9">
        <f>IF(OR(P57="",M57=[1]Paramétrage!$C$10,M57=[1]Paramétrage!$C$13,M57=[1]Paramétrage!$C$17,M57=[1]Paramétrage!$C$20,M57=[1]Paramétrage!$C$24,M57=[1]Paramétrage!$C$27,AND(M57&lt;&gt;[1]Paramétrage!$C$9,Q57="Mut+ext")),0,ROUNDUP(O57/P57,0))</f>
        <v>0</v>
      </c>
      <c r="V57" s="8">
        <f>IF(OR(M57="",Q57="Mut+ext"),0,IF(VLOOKUP(M57,[1]Paramétrage!$C$6:$E$29,2,0)=0,0,IF(P57="","saisir capacité",N57*U57*VLOOKUP(M57,[1]Paramétrage!$C$6:$E$29,2,0))))</f>
        <v>0</v>
      </c>
      <c r="W57" s="7"/>
      <c r="X57" s="6">
        <f t="shared" si="3"/>
        <v>0</v>
      </c>
      <c r="Y57" s="5">
        <f>IF(OR(M57="",Q57="Mut+ext"),0,IF(ISERROR(W57+V57*VLOOKUP(M57,[1]Paramétrage!$C$6:$E$29,3,0))=TRUE,X57,W57+V57*VLOOKUP(M57,[1]Paramétrage!$C$6:$E$29,3,0)))</f>
        <v>0</v>
      </c>
      <c r="Z57" s="125"/>
      <c r="AA57" s="123"/>
      <c r="AB57" s="126"/>
      <c r="AC57" s="4"/>
      <c r="AD57" s="3"/>
    </row>
    <row r="58" spans="2:30" ht="47.25" x14ac:dyDescent="0.2">
      <c r="B58" s="11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" t="s">
        <v>0</v>
      </c>
      <c r="O58" s="1"/>
      <c r="P58" s="1"/>
      <c r="Q58" s="1"/>
      <c r="R58" s="1"/>
      <c r="S58" s="1"/>
      <c r="T58" s="1"/>
      <c r="U58" s="1"/>
      <c r="V58" s="1">
        <f>SUM(V48:V57)</f>
        <v>0</v>
      </c>
      <c r="W58" s="1">
        <f>SUM(W48:W57)</f>
        <v>0</v>
      </c>
      <c r="X58" s="1">
        <f>SUM(X48:X57)</f>
        <v>0</v>
      </c>
      <c r="Y58" s="1">
        <f>SUM(Y48:Y57)</f>
        <v>0</v>
      </c>
      <c r="Z58" s="1"/>
      <c r="AA58" s="1"/>
      <c r="AB58" s="1"/>
      <c r="AC58" s="1"/>
      <c r="AD58" s="1"/>
    </row>
  </sheetData>
  <mergeCells count="133">
    <mergeCell ref="B3:C4"/>
    <mergeCell ref="I3:K3"/>
    <mergeCell ref="U3:V3"/>
    <mergeCell ref="I4:K4"/>
    <mergeCell ref="U4:V4"/>
    <mergeCell ref="B5:C6"/>
    <mergeCell ref="I5:K5"/>
    <mergeCell ref="U5:V5"/>
    <mergeCell ref="I6:K6"/>
    <mergeCell ref="U6:V6"/>
    <mergeCell ref="D5:E5"/>
    <mergeCell ref="P5:Q5"/>
    <mergeCell ref="I7:K7"/>
    <mergeCell ref="U7:V7"/>
    <mergeCell ref="B10:F10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T11"/>
    <mergeCell ref="U10:U11"/>
    <mergeCell ref="Z10:AB11"/>
    <mergeCell ref="AC10:AC11"/>
    <mergeCell ref="AD10:AD11"/>
    <mergeCell ref="C11:D11"/>
    <mergeCell ref="B13:B25"/>
    <mergeCell ref="C13:D24"/>
    <mergeCell ref="E13:E24"/>
    <mergeCell ref="F13:F24"/>
    <mergeCell ref="R13:T13"/>
    <mergeCell ref="Z13:AB13"/>
    <mergeCell ref="Z19:AB19"/>
    <mergeCell ref="R14:T14"/>
    <mergeCell ref="Z14:AB14"/>
    <mergeCell ref="R15:T15"/>
    <mergeCell ref="Z15:AB15"/>
    <mergeCell ref="R16:T16"/>
    <mergeCell ref="Z16:AB16"/>
    <mergeCell ref="Z20:AB20"/>
    <mergeCell ref="R21:T21"/>
    <mergeCell ref="Z21:AB21"/>
    <mergeCell ref="R22:T22"/>
    <mergeCell ref="Z22:AB22"/>
    <mergeCell ref="R17:T17"/>
    <mergeCell ref="Z17:AB17"/>
    <mergeCell ref="R18:T18"/>
    <mergeCell ref="Z18:AB18"/>
    <mergeCell ref="R19:T19"/>
    <mergeCell ref="H12:P12"/>
    <mergeCell ref="B26:B36"/>
    <mergeCell ref="C26:D35"/>
    <mergeCell ref="E26:E35"/>
    <mergeCell ref="F26:F35"/>
    <mergeCell ref="R20:T20"/>
    <mergeCell ref="R26:T26"/>
    <mergeCell ref="Z26:AB26"/>
    <mergeCell ref="R27:T27"/>
    <mergeCell ref="Z27:AB27"/>
    <mergeCell ref="R23:T23"/>
    <mergeCell ref="Z23:AB23"/>
    <mergeCell ref="R24:T24"/>
    <mergeCell ref="Z24:AB24"/>
    <mergeCell ref="R28:T28"/>
    <mergeCell ref="Z28:AB28"/>
    <mergeCell ref="R29:T29"/>
    <mergeCell ref="Z29:AB29"/>
    <mergeCell ref="R30:T30"/>
    <mergeCell ref="Z30:AB30"/>
    <mergeCell ref="R31:T31"/>
    <mergeCell ref="Z31:AB31"/>
    <mergeCell ref="R32:T32"/>
    <mergeCell ref="Z32:AB32"/>
    <mergeCell ref="R33:T33"/>
    <mergeCell ref="Z33:AB33"/>
    <mergeCell ref="R34:T34"/>
    <mergeCell ref="Z34:AB34"/>
    <mergeCell ref="R35:T35"/>
    <mergeCell ref="Z35:AB35"/>
    <mergeCell ref="B37:B47"/>
    <mergeCell ref="C37:D46"/>
    <mergeCell ref="E37:E46"/>
    <mergeCell ref="F37:F46"/>
    <mergeCell ref="R37:T37"/>
    <mergeCell ref="Z37:AB37"/>
    <mergeCell ref="R38:T38"/>
    <mergeCell ref="Z38:AB38"/>
    <mergeCell ref="R39:T39"/>
    <mergeCell ref="Z39:AB39"/>
    <mergeCell ref="R40:T40"/>
    <mergeCell ref="Z40:AB40"/>
    <mergeCell ref="R41:T41"/>
    <mergeCell ref="Z41:AB41"/>
    <mergeCell ref="R42:T42"/>
    <mergeCell ref="Z42:AB42"/>
    <mergeCell ref="R43:T43"/>
    <mergeCell ref="Z43:AB43"/>
    <mergeCell ref="R44:T44"/>
    <mergeCell ref="Z44:AB44"/>
    <mergeCell ref="R45:T45"/>
    <mergeCell ref="Z45:AB45"/>
    <mergeCell ref="R46:T46"/>
    <mergeCell ref="Z46:AB46"/>
    <mergeCell ref="B48:B58"/>
    <mergeCell ref="C48:D57"/>
    <mergeCell ref="E48:E57"/>
    <mergeCell ref="F48:F57"/>
    <mergeCell ref="R48:T48"/>
    <mergeCell ref="Z48:AB48"/>
    <mergeCell ref="R49:T49"/>
    <mergeCell ref="Z49:AB49"/>
    <mergeCell ref="R50:T50"/>
    <mergeCell ref="Z50:AB50"/>
    <mergeCell ref="R51:T51"/>
    <mergeCell ref="Z51:AB51"/>
    <mergeCell ref="R52:T52"/>
    <mergeCell ref="Z52:AB52"/>
    <mergeCell ref="R53:T53"/>
    <mergeCell ref="Z53:AB53"/>
    <mergeCell ref="R57:T57"/>
    <mergeCell ref="Z57:AB57"/>
    <mergeCell ref="R54:T54"/>
    <mergeCell ref="Z54:AB54"/>
    <mergeCell ref="R55:T55"/>
    <mergeCell ref="Z55:AB55"/>
    <mergeCell ref="R56:T56"/>
    <mergeCell ref="Z56:AB56"/>
  </mergeCells>
  <conditionalFormatting sqref="Z21:Z24">
    <cfRule type="expression" dxfId="242" priority="240">
      <formula>$M21=#REF!</formula>
    </cfRule>
    <cfRule type="expression" dxfId="241" priority="241">
      <formula>$M21=#REF!</formula>
    </cfRule>
    <cfRule type="expression" dxfId="240" priority="242">
      <formula>$M21=#REF!</formula>
    </cfRule>
    <cfRule type="expression" dxfId="239" priority="243">
      <formula>$M21=#REF!</formula>
    </cfRule>
  </conditionalFormatting>
  <conditionalFormatting sqref="AD21:AD24">
    <cfRule type="expression" dxfId="238" priority="236">
      <formula>$M21=#REF!</formula>
    </cfRule>
    <cfRule type="expression" dxfId="237" priority="237">
      <formula>$M21=#REF!</formula>
    </cfRule>
    <cfRule type="expression" dxfId="236" priority="238">
      <formula>$M21=#REF!</formula>
    </cfRule>
    <cfRule type="expression" dxfId="235" priority="239">
      <formula>$M21=#REF!</formula>
    </cfRule>
  </conditionalFormatting>
  <conditionalFormatting sqref="AD25 AC26:AD26 Z26">
    <cfRule type="expression" dxfId="234" priority="232">
      <formula>$M25=#REF!</formula>
    </cfRule>
    <cfRule type="expression" dxfId="233" priority="233">
      <formula>$M25=#REF!</formula>
    </cfRule>
    <cfRule type="expression" dxfId="232" priority="234">
      <formula>$M25=#REF!</formula>
    </cfRule>
    <cfRule type="expression" dxfId="231" priority="235">
      <formula>$M25=#REF!</formula>
    </cfRule>
  </conditionalFormatting>
  <conditionalFormatting sqref="AD13:AD16">
    <cfRule type="expression" dxfId="230" priority="228">
      <formula>$M13=#REF!</formula>
    </cfRule>
    <cfRule type="expression" dxfId="229" priority="229">
      <formula>$M13=#REF!</formula>
    </cfRule>
    <cfRule type="expression" dxfId="228" priority="230">
      <formula>$M13=#REF!</formula>
    </cfRule>
    <cfRule type="expression" dxfId="227" priority="231">
      <formula>$M13=#REF!</formula>
    </cfRule>
  </conditionalFormatting>
  <conditionalFormatting sqref="Z13">
    <cfRule type="expression" dxfId="226" priority="224">
      <formula>$M13=#REF!</formula>
    </cfRule>
    <cfRule type="expression" dxfId="225" priority="225">
      <formula>$M13=#REF!</formula>
    </cfRule>
    <cfRule type="expression" dxfId="224" priority="226">
      <formula>$M13=#REF!</formula>
    </cfRule>
    <cfRule type="expression" dxfId="223" priority="227">
      <formula>$M13=#REF!</formula>
    </cfRule>
  </conditionalFormatting>
  <conditionalFormatting sqref="Z25">
    <cfRule type="expression" dxfId="222" priority="220">
      <formula>$M25=#REF!</formula>
    </cfRule>
    <cfRule type="expression" dxfId="221" priority="221">
      <formula>$M25=#REF!</formula>
    </cfRule>
    <cfRule type="expression" dxfId="220" priority="222">
      <formula>$M25=#REF!</formula>
    </cfRule>
    <cfRule type="expression" dxfId="219" priority="223">
      <formula>$M25=#REF!</formula>
    </cfRule>
  </conditionalFormatting>
  <conditionalFormatting sqref="AC13">
    <cfRule type="expression" dxfId="218" priority="216">
      <formula>$M13=#REF!</formula>
    </cfRule>
    <cfRule type="expression" dxfId="217" priority="217">
      <formula>$M13=#REF!</formula>
    </cfRule>
    <cfRule type="expression" dxfId="216" priority="218">
      <formula>$M13=#REF!</formula>
    </cfRule>
    <cfRule type="expression" dxfId="215" priority="219">
      <formula>$M13=#REF!</formula>
    </cfRule>
  </conditionalFormatting>
  <conditionalFormatting sqref="AC14">
    <cfRule type="expression" dxfId="214" priority="212">
      <formula>$M14=#REF!</formula>
    </cfRule>
    <cfRule type="expression" dxfId="213" priority="213">
      <formula>$M14=#REF!</formula>
    </cfRule>
    <cfRule type="expression" dxfId="212" priority="214">
      <formula>$M14=#REF!</formula>
    </cfRule>
    <cfRule type="expression" dxfId="211" priority="215">
      <formula>$M14=#REF!</formula>
    </cfRule>
  </conditionalFormatting>
  <conditionalFormatting sqref="AC15">
    <cfRule type="expression" dxfId="210" priority="208">
      <formula>$M15=#REF!</formula>
    </cfRule>
    <cfRule type="expression" dxfId="209" priority="209">
      <formula>$M15=#REF!</formula>
    </cfRule>
    <cfRule type="expression" dxfId="208" priority="210">
      <formula>$M15=#REF!</formula>
    </cfRule>
    <cfRule type="expression" dxfId="207" priority="211">
      <formula>$M15=#REF!</formula>
    </cfRule>
  </conditionalFormatting>
  <conditionalFormatting sqref="AC16">
    <cfRule type="expression" dxfId="206" priority="204">
      <formula>$M16=#REF!</formula>
    </cfRule>
    <cfRule type="expression" dxfId="205" priority="205">
      <formula>$M16=#REF!</formula>
    </cfRule>
    <cfRule type="expression" dxfId="204" priority="206">
      <formula>$M16=#REF!</formula>
    </cfRule>
    <cfRule type="expression" dxfId="203" priority="207">
      <formula>$M16=#REF!</formula>
    </cfRule>
  </conditionalFormatting>
  <conditionalFormatting sqref="AC21">
    <cfRule type="expression" dxfId="202" priority="200">
      <formula>$M21=#REF!</formula>
    </cfRule>
    <cfRule type="expression" dxfId="201" priority="201">
      <formula>$M21=#REF!</formula>
    </cfRule>
    <cfRule type="expression" dxfId="200" priority="202">
      <formula>$M21=#REF!</formula>
    </cfRule>
    <cfRule type="expression" dxfId="199" priority="203">
      <formula>$M21=#REF!</formula>
    </cfRule>
  </conditionalFormatting>
  <conditionalFormatting sqref="AC23:AC24">
    <cfRule type="expression" dxfId="198" priority="196">
      <formula>$M23=#REF!</formula>
    </cfRule>
    <cfRule type="expression" dxfId="197" priority="197">
      <formula>$M23=#REF!</formula>
    </cfRule>
    <cfRule type="expression" dxfId="196" priority="198">
      <formula>$M23=#REF!</formula>
    </cfRule>
    <cfRule type="expression" dxfId="195" priority="199">
      <formula>$M23=#REF!</formula>
    </cfRule>
  </conditionalFormatting>
  <conditionalFormatting sqref="AC22">
    <cfRule type="expression" dxfId="194" priority="192">
      <formula>$M22=#REF!</formula>
    </cfRule>
    <cfRule type="expression" dxfId="193" priority="193">
      <formula>$M22=#REF!</formula>
    </cfRule>
    <cfRule type="expression" dxfId="192" priority="194">
      <formula>$M22=#REF!</formula>
    </cfRule>
    <cfRule type="expression" dxfId="191" priority="195">
      <formula>$M22=#REF!</formula>
    </cfRule>
  </conditionalFormatting>
  <conditionalFormatting sqref="AC25">
    <cfRule type="expression" dxfId="190" priority="188">
      <formula>$M25=#REF!</formula>
    </cfRule>
    <cfRule type="expression" dxfId="189" priority="189">
      <formula>$M25=#REF!</formula>
    </cfRule>
    <cfRule type="expression" dxfId="188" priority="190">
      <formula>$M25=#REF!</formula>
    </cfRule>
    <cfRule type="expression" dxfId="187" priority="191">
      <formula>$M25=#REF!</formula>
    </cfRule>
  </conditionalFormatting>
  <conditionalFormatting sqref="Q13:Q16 Q21:Q25">
    <cfRule type="cellIs" dxfId="186" priority="187" operator="equal">
      <formula>"Mut+ext"</formula>
    </cfRule>
  </conditionalFormatting>
  <conditionalFormatting sqref="Z15:Z16">
    <cfRule type="expression" dxfId="185" priority="183">
      <formula>$M15=#REF!</formula>
    </cfRule>
    <cfRule type="expression" dxfId="184" priority="184">
      <formula>$M15=#REF!</formula>
    </cfRule>
    <cfRule type="expression" dxfId="183" priority="185">
      <formula>$M15=#REF!</formula>
    </cfRule>
    <cfRule type="expression" dxfId="182" priority="186">
      <formula>$M15=#REF!</formula>
    </cfRule>
  </conditionalFormatting>
  <conditionalFormatting sqref="AD17:AD20">
    <cfRule type="expression" dxfId="181" priority="179">
      <formula>$M17=#REF!</formula>
    </cfRule>
    <cfRule type="expression" dxfId="180" priority="180">
      <formula>$M17=#REF!</formula>
    </cfRule>
    <cfRule type="expression" dxfId="179" priority="181">
      <formula>$M17=#REF!</formula>
    </cfRule>
    <cfRule type="expression" dxfId="178" priority="182">
      <formula>$M17=#REF!</formula>
    </cfRule>
  </conditionalFormatting>
  <conditionalFormatting sqref="AC17">
    <cfRule type="expression" dxfId="177" priority="175">
      <formula>$M17=#REF!</formula>
    </cfRule>
    <cfRule type="expression" dxfId="176" priority="176">
      <formula>$M17=#REF!</formula>
    </cfRule>
    <cfRule type="expression" dxfId="175" priority="177">
      <formula>$M17=#REF!</formula>
    </cfRule>
    <cfRule type="expression" dxfId="174" priority="178">
      <formula>$M17=#REF!</formula>
    </cfRule>
  </conditionalFormatting>
  <conditionalFormatting sqref="AC19:AC20">
    <cfRule type="expression" dxfId="173" priority="171">
      <formula>$M19=#REF!</formula>
    </cfRule>
    <cfRule type="expression" dxfId="172" priority="172">
      <formula>$M19=#REF!</formula>
    </cfRule>
    <cfRule type="expression" dxfId="171" priority="173">
      <formula>$M19=#REF!</formula>
    </cfRule>
    <cfRule type="expression" dxfId="170" priority="174">
      <formula>$M19=#REF!</formula>
    </cfRule>
  </conditionalFormatting>
  <conditionalFormatting sqref="AC18">
    <cfRule type="expression" dxfId="169" priority="167">
      <formula>$M18=#REF!</formula>
    </cfRule>
    <cfRule type="expression" dxfId="168" priority="168">
      <formula>$M18=#REF!</formula>
    </cfRule>
    <cfRule type="expression" dxfId="167" priority="169">
      <formula>$M18=#REF!</formula>
    </cfRule>
    <cfRule type="expression" dxfId="166" priority="170">
      <formula>$M18=#REF!</formula>
    </cfRule>
  </conditionalFormatting>
  <conditionalFormatting sqref="Q17:Q20">
    <cfRule type="cellIs" dxfId="165" priority="166" operator="equal">
      <formula>"Mut+ext"</formula>
    </cfRule>
  </conditionalFormatting>
  <conditionalFormatting sqref="Z17:Z20">
    <cfRule type="expression" dxfId="164" priority="162">
      <formula>$M17=#REF!</formula>
    </cfRule>
    <cfRule type="expression" dxfId="163" priority="163">
      <formula>$M17=#REF!</formula>
    </cfRule>
    <cfRule type="expression" dxfId="162" priority="164">
      <formula>$M17=#REF!</formula>
    </cfRule>
    <cfRule type="expression" dxfId="161" priority="165">
      <formula>$M17=#REF!</formula>
    </cfRule>
  </conditionalFormatting>
  <conditionalFormatting sqref="AD31:AD35 Z31:Z35">
    <cfRule type="expression" dxfId="160" priority="158">
      <formula>$M31=#REF!</formula>
    </cfRule>
    <cfRule type="expression" dxfId="159" priority="159">
      <formula>$M31=#REF!</formula>
    </cfRule>
    <cfRule type="expression" dxfId="158" priority="160">
      <formula>$M31=#REF!</formula>
    </cfRule>
    <cfRule type="expression" dxfId="157" priority="161">
      <formula>$M31=#REF!</formula>
    </cfRule>
  </conditionalFormatting>
  <conditionalFormatting sqref="AD36">
    <cfRule type="expression" dxfId="156" priority="154">
      <formula>$M36=#REF!</formula>
    </cfRule>
    <cfRule type="expression" dxfId="155" priority="155">
      <formula>$M36=#REF!</formula>
    </cfRule>
    <cfRule type="expression" dxfId="154" priority="156">
      <formula>$M36=#REF!</formula>
    </cfRule>
    <cfRule type="expression" dxfId="153" priority="157">
      <formula>$M36=#REF!</formula>
    </cfRule>
  </conditionalFormatting>
  <conditionalFormatting sqref="Z36">
    <cfRule type="expression" dxfId="152" priority="150">
      <formula>$M36=#REF!</formula>
    </cfRule>
    <cfRule type="expression" dxfId="151" priority="151">
      <formula>$M36=#REF!</formula>
    </cfRule>
    <cfRule type="expression" dxfId="150" priority="152">
      <formula>$M36=#REF!</formula>
    </cfRule>
    <cfRule type="expression" dxfId="149" priority="153">
      <formula>$M36=#REF!</formula>
    </cfRule>
  </conditionalFormatting>
  <conditionalFormatting sqref="AC31">
    <cfRule type="expression" dxfId="148" priority="146">
      <formula>$M31=#REF!</formula>
    </cfRule>
    <cfRule type="expression" dxfId="147" priority="147">
      <formula>$M31=#REF!</formula>
    </cfRule>
    <cfRule type="expression" dxfId="146" priority="148">
      <formula>$M31=#REF!</formula>
    </cfRule>
    <cfRule type="expression" dxfId="145" priority="149">
      <formula>$M31=#REF!</formula>
    </cfRule>
  </conditionalFormatting>
  <conditionalFormatting sqref="AC32">
    <cfRule type="expression" dxfId="144" priority="142">
      <formula>$M32=#REF!</formula>
    </cfRule>
    <cfRule type="expression" dxfId="143" priority="143">
      <formula>$M32=#REF!</formula>
    </cfRule>
    <cfRule type="expression" dxfId="142" priority="144">
      <formula>$M32=#REF!</formula>
    </cfRule>
    <cfRule type="expression" dxfId="141" priority="145">
      <formula>$M32=#REF!</formula>
    </cfRule>
  </conditionalFormatting>
  <conditionalFormatting sqref="AC34:AC35">
    <cfRule type="expression" dxfId="140" priority="138">
      <formula>$M34=#REF!</formula>
    </cfRule>
    <cfRule type="expression" dxfId="139" priority="139">
      <formula>$M34=#REF!</formula>
    </cfRule>
    <cfRule type="expression" dxfId="138" priority="140">
      <formula>$M34=#REF!</formula>
    </cfRule>
    <cfRule type="expression" dxfId="137" priority="141">
      <formula>$M34=#REF!</formula>
    </cfRule>
  </conditionalFormatting>
  <conditionalFormatting sqref="AC33">
    <cfRule type="expression" dxfId="136" priority="134">
      <formula>$M33=#REF!</formula>
    </cfRule>
    <cfRule type="expression" dxfId="135" priority="135">
      <formula>$M33=#REF!</formula>
    </cfRule>
    <cfRule type="expression" dxfId="134" priority="136">
      <formula>$M33=#REF!</formula>
    </cfRule>
    <cfRule type="expression" dxfId="133" priority="137">
      <formula>$M33=#REF!</formula>
    </cfRule>
  </conditionalFormatting>
  <conditionalFormatting sqref="AC36">
    <cfRule type="expression" dxfId="132" priority="130">
      <formula>$M36=#REF!</formula>
    </cfRule>
    <cfRule type="expression" dxfId="131" priority="131">
      <formula>$M36=#REF!</formula>
    </cfRule>
    <cfRule type="expression" dxfId="130" priority="132">
      <formula>$M36=#REF!</formula>
    </cfRule>
    <cfRule type="expression" dxfId="129" priority="133">
      <formula>$M36=#REF!</formula>
    </cfRule>
  </conditionalFormatting>
  <conditionalFormatting sqref="Q26 Q31:Q36">
    <cfRule type="cellIs" dxfId="128" priority="129" operator="equal">
      <formula>"Mut+ext"</formula>
    </cfRule>
  </conditionalFormatting>
  <conditionalFormatting sqref="AD27:AD30">
    <cfRule type="expression" dxfId="127" priority="125">
      <formula>$M27=#REF!</formula>
    </cfRule>
    <cfRule type="expression" dxfId="126" priority="126">
      <formula>$M27=#REF!</formula>
    </cfRule>
    <cfRule type="expression" dxfId="125" priority="127">
      <formula>$M27=#REF!</formula>
    </cfRule>
    <cfRule type="expression" dxfId="124" priority="128">
      <formula>$M27=#REF!</formula>
    </cfRule>
  </conditionalFormatting>
  <conditionalFormatting sqref="AC27">
    <cfRule type="expression" dxfId="123" priority="121">
      <formula>$M27=#REF!</formula>
    </cfRule>
    <cfRule type="expression" dxfId="122" priority="122">
      <formula>$M27=#REF!</formula>
    </cfRule>
    <cfRule type="expression" dxfId="121" priority="123">
      <formula>$M27=#REF!</formula>
    </cfRule>
    <cfRule type="expression" dxfId="120" priority="124">
      <formula>$M27=#REF!</formula>
    </cfRule>
  </conditionalFormatting>
  <conditionalFormatting sqref="AC28">
    <cfRule type="expression" dxfId="119" priority="117">
      <formula>$M28=#REF!</formula>
    </cfRule>
    <cfRule type="expression" dxfId="118" priority="118">
      <formula>$M28=#REF!</formula>
    </cfRule>
    <cfRule type="expression" dxfId="117" priority="119">
      <formula>$M28=#REF!</formula>
    </cfRule>
    <cfRule type="expression" dxfId="116" priority="120">
      <formula>$M28=#REF!</formula>
    </cfRule>
  </conditionalFormatting>
  <conditionalFormatting sqref="AC30">
    <cfRule type="expression" dxfId="115" priority="113">
      <formula>$M30=#REF!</formula>
    </cfRule>
    <cfRule type="expression" dxfId="114" priority="114">
      <formula>$M30=#REF!</formula>
    </cfRule>
    <cfRule type="expression" dxfId="113" priority="115">
      <formula>$M30=#REF!</formula>
    </cfRule>
    <cfRule type="expression" dxfId="112" priority="116">
      <formula>$M30=#REF!</formula>
    </cfRule>
  </conditionalFormatting>
  <conditionalFormatting sqref="AC29">
    <cfRule type="expression" dxfId="111" priority="109">
      <formula>$M29=#REF!</formula>
    </cfRule>
    <cfRule type="expression" dxfId="110" priority="110">
      <formula>$M29=#REF!</formula>
    </cfRule>
    <cfRule type="expression" dxfId="109" priority="111">
      <formula>$M29=#REF!</formula>
    </cfRule>
    <cfRule type="expression" dxfId="108" priority="112">
      <formula>$M29=#REF!</formula>
    </cfRule>
  </conditionalFormatting>
  <conditionalFormatting sqref="Q27:Q30">
    <cfRule type="cellIs" dxfId="107" priority="108" operator="equal">
      <formula>"Mut+ext"</formula>
    </cfRule>
  </conditionalFormatting>
  <conditionalFormatting sqref="Z27:Z30">
    <cfRule type="expression" dxfId="106" priority="104">
      <formula>$M27=#REF!</formula>
    </cfRule>
    <cfRule type="expression" dxfId="105" priority="105">
      <formula>$M27=#REF!</formula>
    </cfRule>
    <cfRule type="expression" dxfId="104" priority="106">
      <formula>$M27=#REF!</formula>
    </cfRule>
    <cfRule type="expression" dxfId="103" priority="107">
      <formula>$M27=#REF!</formula>
    </cfRule>
  </conditionalFormatting>
  <conditionalFormatting sqref="Q26">
    <cfRule type="cellIs" dxfId="102" priority="103" operator="equal">
      <formula>"Mut+ext"</formula>
    </cfRule>
  </conditionalFormatting>
  <conditionalFormatting sqref="AC37:AD37 Z37">
    <cfRule type="expression" dxfId="101" priority="99">
      <formula>$M37=#REF!</formula>
    </cfRule>
    <cfRule type="expression" dxfId="100" priority="100">
      <formula>$M37=#REF!</formula>
    </cfRule>
    <cfRule type="expression" dxfId="99" priority="101">
      <formula>$M37=#REF!</formula>
    </cfRule>
    <cfRule type="expression" dxfId="98" priority="102">
      <formula>$M37=#REF!</formula>
    </cfRule>
  </conditionalFormatting>
  <conditionalFormatting sqref="AD42:AD46 Z42:Z46">
    <cfRule type="expression" dxfId="97" priority="95">
      <formula>$M42=#REF!</formula>
    </cfRule>
    <cfRule type="expression" dxfId="96" priority="96">
      <formula>$M42=#REF!</formula>
    </cfRule>
    <cfRule type="expression" dxfId="95" priority="97">
      <formula>$M42=#REF!</formula>
    </cfRule>
    <cfRule type="expression" dxfId="94" priority="98">
      <formula>$M42=#REF!</formula>
    </cfRule>
  </conditionalFormatting>
  <conditionalFormatting sqref="AC42">
    <cfRule type="expression" dxfId="93" priority="91">
      <formula>$M42=#REF!</formula>
    </cfRule>
    <cfRule type="expression" dxfId="92" priority="92">
      <formula>$M42=#REF!</formula>
    </cfRule>
    <cfRule type="expression" dxfId="91" priority="93">
      <formula>$M42=#REF!</formula>
    </cfRule>
    <cfRule type="expression" dxfId="90" priority="94">
      <formula>$M42=#REF!</formula>
    </cfRule>
  </conditionalFormatting>
  <conditionalFormatting sqref="AC43">
    <cfRule type="expression" dxfId="89" priority="87">
      <formula>$M43=#REF!</formula>
    </cfRule>
    <cfRule type="expression" dxfId="88" priority="88">
      <formula>$M43=#REF!</formula>
    </cfRule>
    <cfRule type="expression" dxfId="87" priority="89">
      <formula>$M43=#REF!</formula>
    </cfRule>
    <cfRule type="expression" dxfId="86" priority="90">
      <formula>$M43=#REF!</formula>
    </cfRule>
  </conditionalFormatting>
  <conditionalFormatting sqref="AC45:AC46">
    <cfRule type="expression" dxfId="85" priority="83">
      <formula>$M45=#REF!</formula>
    </cfRule>
    <cfRule type="expression" dxfId="84" priority="84">
      <formula>$M45=#REF!</formula>
    </cfRule>
    <cfRule type="expression" dxfId="83" priority="85">
      <formula>$M45=#REF!</formula>
    </cfRule>
    <cfRule type="expression" dxfId="82" priority="86">
      <formula>$M45=#REF!</formula>
    </cfRule>
  </conditionalFormatting>
  <conditionalFormatting sqref="AC44">
    <cfRule type="expression" dxfId="81" priority="79">
      <formula>$M44=#REF!</formula>
    </cfRule>
    <cfRule type="expression" dxfId="80" priority="80">
      <formula>$M44=#REF!</formula>
    </cfRule>
    <cfRule type="expression" dxfId="79" priority="81">
      <formula>$M44=#REF!</formula>
    </cfRule>
    <cfRule type="expression" dxfId="78" priority="82">
      <formula>$M44=#REF!</formula>
    </cfRule>
  </conditionalFormatting>
  <conditionalFormatting sqref="Q37 Q42:Q46">
    <cfRule type="cellIs" dxfId="77" priority="78" operator="equal">
      <formula>"Mut+ext"</formula>
    </cfRule>
  </conditionalFormatting>
  <conditionalFormatting sqref="AD38:AD41">
    <cfRule type="expression" dxfId="76" priority="74">
      <formula>$M38=#REF!</formula>
    </cfRule>
    <cfRule type="expression" dxfId="75" priority="75">
      <formula>$M38=#REF!</formula>
    </cfRule>
    <cfRule type="expression" dxfId="74" priority="76">
      <formula>$M38=#REF!</formula>
    </cfRule>
    <cfRule type="expression" dxfId="73" priority="77">
      <formula>$M38=#REF!</formula>
    </cfRule>
  </conditionalFormatting>
  <conditionalFormatting sqref="AC38">
    <cfRule type="expression" dxfId="72" priority="70">
      <formula>$M38=#REF!</formula>
    </cfRule>
    <cfRule type="expression" dxfId="71" priority="71">
      <formula>$M38=#REF!</formula>
    </cfRule>
    <cfRule type="expression" dxfId="70" priority="72">
      <formula>$M38=#REF!</formula>
    </cfRule>
    <cfRule type="expression" dxfId="69" priority="73">
      <formula>$M38=#REF!</formula>
    </cfRule>
  </conditionalFormatting>
  <conditionalFormatting sqref="AC39">
    <cfRule type="expression" dxfId="68" priority="66">
      <formula>$M39=#REF!</formula>
    </cfRule>
    <cfRule type="expression" dxfId="67" priority="67">
      <formula>$M39=#REF!</formula>
    </cfRule>
    <cfRule type="expression" dxfId="66" priority="68">
      <formula>$M39=#REF!</formula>
    </cfRule>
    <cfRule type="expression" dxfId="65" priority="69">
      <formula>$M39=#REF!</formula>
    </cfRule>
  </conditionalFormatting>
  <conditionalFormatting sqref="AC41">
    <cfRule type="expression" dxfId="64" priority="62">
      <formula>$M41=#REF!</formula>
    </cfRule>
    <cfRule type="expression" dxfId="63" priority="63">
      <formula>$M41=#REF!</formula>
    </cfRule>
    <cfRule type="expression" dxfId="62" priority="64">
      <formula>$M41=#REF!</formula>
    </cfRule>
    <cfRule type="expression" dxfId="61" priority="65">
      <formula>$M41=#REF!</formula>
    </cfRule>
  </conditionalFormatting>
  <conditionalFormatting sqref="AC40">
    <cfRule type="expression" dxfId="60" priority="58">
      <formula>$M40=#REF!</formula>
    </cfRule>
    <cfRule type="expression" dxfId="59" priority="59">
      <formula>$M40=#REF!</formula>
    </cfRule>
    <cfRule type="expression" dxfId="58" priority="60">
      <formula>$M40=#REF!</formula>
    </cfRule>
    <cfRule type="expression" dxfId="57" priority="61">
      <formula>$M40=#REF!</formula>
    </cfRule>
  </conditionalFormatting>
  <conditionalFormatting sqref="Q38:Q41">
    <cfRule type="cellIs" dxfId="56" priority="57" operator="equal">
      <formula>"Mut+ext"</formula>
    </cfRule>
  </conditionalFormatting>
  <conditionalFormatting sqref="Z38:Z41">
    <cfRule type="expression" dxfId="55" priority="53">
      <formula>$M38=#REF!</formula>
    </cfRule>
    <cfRule type="expression" dxfId="54" priority="54">
      <formula>$M38=#REF!</formula>
    </cfRule>
    <cfRule type="expression" dxfId="53" priority="55">
      <formula>$M38=#REF!</formula>
    </cfRule>
    <cfRule type="expression" dxfId="52" priority="56">
      <formula>$M38=#REF!</formula>
    </cfRule>
  </conditionalFormatting>
  <conditionalFormatting sqref="Q37">
    <cfRule type="cellIs" dxfId="51" priority="52" operator="equal">
      <formula>"Mut+ext"</formula>
    </cfRule>
  </conditionalFormatting>
  <conditionalFormatting sqref="AC48:AD48 Z48">
    <cfRule type="expression" dxfId="50" priority="48">
      <formula>$M48=#REF!</formula>
    </cfRule>
    <cfRule type="expression" dxfId="49" priority="49">
      <formula>$M48=#REF!</formula>
    </cfRule>
    <cfRule type="expression" dxfId="48" priority="50">
      <formula>$M48=#REF!</formula>
    </cfRule>
    <cfRule type="expression" dxfId="47" priority="51">
      <formula>$M48=#REF!</formula>
    </cfRule>
  </conditionalFormatting>
  <conditionalFormatting sqref="AD53:AD57 Z53:Z57">
    <cfRule type="expression" dxfId="46" priority="44">
      <formula>$M53=#REF!</formula>
    </cfRule>
    <cfRule type="expression" dxfId="45" priority="45">
      <formula>$M53=#REF!</formula>
    </cfRule>
    <cfRule type="expression" dxfId="44" priority="46">
      <formula>$M53=#REF!</formula>
    </cfRule>
    <cfRule type="expression" dxfId="43" priority="47">
      <formula>$M53=#REF!</formula>
    </cfRule>
  </conditionalFormatting>
  <conditionalFormatting sqref="AC53">
    <cfRule type="expression" dxfId="42" priority="40">
      <formula>$M53=#REF!</formula>
    </cfRule>
    <cfRule type="expression" dxfId="41" priority="41">
      <formula>$M53=#REF!</formula>
    </cfRule>
    <cfRule type="expression" dxfId="40" priority="42">
      <formula>$M53=#REF!</formula>
    </cfRule>
    <cfRule type="expression" dxfId="39" priority="43">
      <formula>$M53=#REF!</formula>
    </cfRule>
  </conditionalFormatting>
  <conditionalFormatting sqref="AC54">
    <cfRule type="expression" dxfId="38" priority="36">
      <formula>$M54=#REF!</formula>
    </cfRule>
    <cfRule type="expression" dxfId="37" priority="37">
      <formula>$M54=#REF!</formula>
    </cfRule>
    <cfRule type="expression" dxfId="36" priority="38">
      <formula>$M54=#REF!</formula>
    </cfRule>
    <cfRule type="expression" dxfId="35" priority="39">
      <formula>$M54=#REF!</formula>
    </cfRule>
  </conditionalFormatting>
  <conditionalFormatting sqref="AC56:AC57">
    <cfRule type="expression" dxfId="34" priority="32">
      <formula>$M56=#REF!</formula>
    </cfRule>
    <cfRule type="expression" dxfId="33" priority="33">
      <formula>$M56=#REF!</formula>
    </cfRule>
    <cfRule type="expression" dxfId="32" priority="34">
      <formula>$M56=#REF!</formula>
    </cfRule>
    <cfRule type="expression" dxfId="31" priority="35">
      <formula>$M56=#REF!</formula>
    </cfRule>
  </conditionalFormatting>
  <conditionalFormatting sqref="AC55">
    <cfRule type="expression" dxfId="30" priority="28">
      <formula>$M55=#REF!</formula>
    </cfRule>
    <cfRule type="expression" dxfId="29" priority="29">
      <formula>$M55=#REF!</formula>
    </cfRule>
    <cfRule type="expression" dxfId="28" priority="30">
      <formula>$M55=#REF!</formula>
    </cfRule>
    <cfRule type="expression" dxfId="27" priority="31">
      <formula>$M55=#REF!</formula>
    </cfRule>
  </conditionalFormatting>
  <conditionalFormatting sqref="Q48 Q53:Q57">
    <cfRule type="cellIs" dxfId="26" priority="27" operator="equal">
      <formula>"Mut+ext"</formula>
    </cfRule>
  </conditionalFormatting>
  <conditionalFormatting sqref="AD49:AD52">
    <cfRule type="expression" dxfId="25" priority="23">
      <formula>$M49=#REF!</formula>
    </cfRule>
    <cfRule type="expression" dxfId="24" priority="24">
      <formula>$M49=#REF!</formula>
    </cfRule>
    <cfRule type="expression" dxfId="23" priority="25">
      <formula>$M49=#REF!</formula>
    </cfRule>
    <cfRule type="expression" dxfId="22" priority="26">
      <formula>$M49=#REF!</formula>
    </cfRule>
  </conditionalFormatting>
  <conditionalFormatting sqref="AC49">
    <cfRule type="expression" dxfId="21" priority="19">
      <formula>$M49=#REF!</formula>
    </cfRule>
    <cfRule type="expression" dxfId="20" priority="20">
      <formula>$M49=#REF!</formula>
    </cfRule>
    <cfRule type="expression" dxfId="19" priority="21">
      <formula>$M49=#REF!</formula>
    </cfRule>
    <cfRule type="expression" dxfId="18" priority="22">
      <formula>$M49=#REF!</formula>
    </cfRule>
  </conditionalFormatting>
  <conditionalFormatting sqref="AC50">
    <cfRule type="expression" dxfId="17" priority="15">
      <formula>$M50=#REF!</formula>
    </cfRule>
    <cfRule type="expression" dxfId="16" priority="16">
      <formula>$M50=#REF!</formula>
    </cfRule>
    <cfRule type="expression" dxfId="15" priority="17">
      <formula>$M50=#REF!</formula>
    </cfRule>
    <cfRule type="expression" dxfId="14" priority="18">
      <formula>$M50=#REF!</formula>
    </cfRule>
  </conditionalFormatting>
  <conditionalFormatting sqref="AC52">
    <cfRule type="expression" dxfId="13" priority="11">
      <formula>$M52=#REF!</formula>
    </cfRule>
    <cfRule type="expression" dxfId="12" priority="12">
      <formula>$M52=#REF!</formula>
    </cfRule>
    <cfRule type="expression" dxfId="11" priority="13">
      <formula>$M52=#REF!</formula>
    </cfRule>
    <cfRule type="expression" dxfId="10" priority="14">
      <formula>$M52=#REF!</formula>
    </cfRule>
  </conditionalFormatting>
  <conditionalFormatting sqref="AC51">
    <cfRule type="expression" dxfId="9" priority="7">
      <formula>$M51=#REF!</formula>
    </cfRule>
    <cfRule type="expression" dxfId="8" priority="8">
      <formula>$M51=#REF!</formula>
    </cfRule>
    <cfRule type="expression" dxfId="7" priority="9">
      <formula>$M51=#REF!</formula>
    </cfRule>
    <cfRule type="expression" dxfId="6" priority="10">
      <formula>$M51=#REF!</formula>
    </cfRule>
  </conditionalFormatting>
  <conditionalFormatting sqref="Q49:Q52">
    <cfRule type="cellIs" dxfId="5" priority="6" operator="equal">
      <formula>"Mut+ext"</formula>
    </cfRule>
  </conditionalFormatting>
  <conditionalFormatting sqref="Z49:Z52">
    <cfRule type="expression" dxfId="4" priority="2">
      <formula>$M49=#REF!</formula>
    </cfRule>
    <cfRule type="expression" dxfId="3" priority="3">
      <formula>$M49=#REF!</formula>
    </cfRule>
    <cfRule type="expression" dxfId="2" priority="4">
      <formula>$M49=#REF!</formula>
    </cfRule>
    <cfRule type="expression" dxfId="1" priority="5">
      <formula>$M49=#REF!</formula>
    </cfRule>
  </conditionalFormatting>
  <conditionalFormatting sqref="Q48">
    <cfRule type="cellIs" dxfId="0" priority="1" operator="equal">
      <formula>"Mut+ext"</formula>
    </cfRule>
  </conditionalFormatting>
  <dataValidations count="8">
    <dataValidation type="list" allowBlank="1" showInputMessage="1" showErrorMessage="1" sqref="M36 M47 M58" xr:uid="{A5045BFA-FDC6-45A4-AD2D-443B07B852E8}">
      <formula1>$B$9:$B$19</formula1>
    </dataValidation>
    <dataValidation type="list" allowBlank="1" showInputMessage="1" showErrorMessage="1" sqref="F13:F24 F26:F35 F37:F46 F48:F57" xr:uid="{1E78E839-D43F-46D7-9F32-3530580E2AB3}">
      <formula1>"Obligatoire,Optionnelle,Facultative"</formula1>
    </dataValidation>
    <dataValidation type="list" allowBlank="1" showInputMessage="1" showErrorMessage="1" sqref="Q13:Q24 Q26:Q35 Q37:Q46 Q48:Q57" xr:uid="{A5C35E8E-3DD0-4872-845A-F978516A94D0}">
      <formula1>"Non,Mut,Mut+ext"</formula1>
    </dataValidation>
    <dataValidation type="list" allowBlank="1" showInputMessage="1" showErrorMessage="1" sqref="L13:L24 L26:L58" xr:uid="{3FAF397E-4DC5-46F4-9479-7FD77E92A794}">
      <formula1>"1,2,3,4"</formula1>
    </dataValidation>
    <dataValidation type="list" allowBlank="1" showInputMessage="1" showErrorMessage="1" sqref="K13:K24 K26:K58" xr:uid="{25E3C62B-4951-4E04-9CBF-F2590E4101A8}">
      <formula1>"Obligatoire,Option"</formula1>
    </dataValidation>
    <dataValidation type="list" allowBlank="1" showInputMessage="1" showErrorMessage="1" sqref="I6:K6" xr:uid="{273F0CBA-666E-4DE0-8807-55BE886F2305}">
      <formula1>"FI,Alternance,FC,Mixte"</formula1>
    </dataValidation>
    <dataValidation type="list" allowBlank="1" showInputMessage="1" showErrorMessage="1" sqref="B5:C6" xr:uid="{B6AF7B7E-036D-4C6F-B294-89FFDD14A939}">
      <formula1>"P1,P2,P3,P4,P5,P6,P7,P8,P9,P10"</formula1>
    </dataValidation>
    <dataValidation type="list" allowBlank="1" showInputMessage="1" showErrorMessage="1" sqref="B3:C4" xr:uid="{9281573E-2FAC-4D60-9794-0C471D1C6AED}">
      <formula1>"M1,M2"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4EFE96-03F7-4487-99D1-3F372175056F}">
          <x14:formula1>
            <xm:f>'U:\DROIT\Nouvelle architecture\3. Scolarité\3. Transversal\maquettes nouvelles accréditation\Maquettes 2022-2026 votées CFVU\[MASTERS ADMINISTRATION PUBLIQUE 01-04-2022.xlsx]Paramétrage'!#REF!</xm:f>
          </x14:formula1>
          <xm:sqref>J13:J24 J26:J35 J37:J46 J48:J57 I3 H13:H24 H26:H35 H37:H46 H48:H57 M13:M24 M26:M35 M48:M57 M37:M46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DU MP</vt:lpstr>
    </vt:vector>
  </TitlesOfParts>
  <Company>Université Lumière Lyon 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Kerharo</dc:creator>
  <cp:lastModifiedBy>Andrea Chamblas</cp:lastModifiedBy>
  <dcterms:created xsi:type="dcterms:W3CDTF">2022-11-09T11:15:37Z</dcterms:created>
  <dcterms:modified xsi:type="dcterms:W3CDTF">2022-11-22T15:07:05Z</dcterms:modified>
</cp:coreProperties>
</file>